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kaltyn\"/>
    </mc:Choice>
  </mc:AlternateContent>
  <xr:revisionPtr revIDLastSave="0" documentId="13_ncr:1_{98CC1534-11B0-43E4-B44F-2F8FAEDDF031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duration" sheetId="3" r:id="rId3"/>
    <sheet name="magnitu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4" l="1"/>
  <c r="E39" i="4"/>
  <c r="E38" i="4"/>
  <c r="E37" i="4"/>
  <c r="E36" i="4"/>
  <c r="E35" i="4"/>
  <c r="E34" i="4"/>
  <c r="G30" i="4"/>
  <c r="H30" i="4" s="1"/>
  <c r="D30" i="4"/>
  <c r="D29" i="4"/>
  <c r="G28" i="4"/>
  <c r="H28" i="4" s="1"/>
  <c r="D28" i="4"/>
  <c r="D27" i="4"/>
  <c r="D26" i="4"/>
  <c r="D25" i="4"/>
  <c r="D24" i="4"/>
  <c r="D23" i="4"/>
  <c r="G22" i="4"/>
  <c r="H22" i="4" s="1"/>
  <c r="D22" i="4"/>
  <c r="D21" i="4"/>
  <c r="G20" i="4"/>
  <c r="H20" i="4" s="1"/>
  <c r="D20" i="4"/>
  <c r="D19" i="4"/>
  <c r="D18" i="4"/>
  <c r="D17" i="4"/>
  <c r="D16" i="4"/>
  <c r="D15" i="4"/>
  <c r="G14" i="4"/>
  <c r="H14" i="4" s="1"/>
  <c r="D14" i="4"/>
  <c r="D13" i="4"/>
  <c r="G12" i="4"/>
  <c r="H12" i="4" s="1"/>
  <c r="D12" i="4"/>
  <c r="D11" i="4"/>
  <c r="D10" i="4"/>
  <c r="D9" i="4"/>
  <c r="D8" i="4"/>
  <c r="D7" i="4"/>
  <c r="D6" i="4"/>
  <c r="D5" i="4"/>
  <c r="D4" i="4"/>
  <c r="D3" i="4"/>
  <c r="K2" i="4"/>
  <c r="D2" i="4"/>
  <c r="K7" i="4" s="1"/>
  <c r="K1" i="4"/>
  <c r="G27" i="4" s="1"/>
  <c r="H27" i="4" s="1"/>
  <c r="E34" i="3"/>
  <c r="F34" i="3"/>
  <c r="G34" i="3" s="1"/>
  <c r="H34" i="3" s="1"/>
  <c r="H26" i="3"/>
  <c r="H27" i="3"/>
  <c r="H28" i="3"/>
  <c r="H29" i="3"/>
  <c r="H30" i="3"/>
  <c r="G26" i="3"/>
  <c r="G27" i="3"/>
  <c r="G28" i="3"/>
  <c r="G29" i="3"/>
  <c r="G30" i="3"/>
  <c r="F26" i="3"/>
  <c r="F27" i="3"/>
  <c r="F28" i="3"/>
  <c r="F29" i="3"/>
  <c r="F30" i="3"/>
  <c r="E26" i="3"/>
  <c r="E27" i="3"/>
  <c r="E28" i="3"/>
  <c r="E29" i="3"/>
  <c r="E30" i="3"/>
  <c r="D26" i="3"/>
  <c r="D27" i="3"/>
  <c r="D28" i="3"/>
  <c r="D29" i="3"/>
  <c r="K8" i="3" s="1"/>
  <c r="D30" i="3"/>
  <c r="K6" i="3"/>
  <c r="K2" i="3"/>
  <c r="K1" i="3"/>
  <c r="G22" i="3" s="1"/>
  <c r="H22" i="3" s="1"/>
  <c r="E40" i="3"/>
  <c r="E39" i="3"/>
  <c r="E38" i="3"/>
  <c r="E37" i="3"/>
  <c r="E36" i="3"/>
  <c r="E35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19" i="2"/>
  <c r="E17" i="2"/>
  <c r="E16" i="2"/>
  <c r="E2" i="2"/>
  <c r="E27" i="2"/>
  <c r="E13" i="2"/>
  <c r="E5" i="2"/>
  <c r="E11" i="2"/>
  <c r="E30" i="2"/>
  <c r="E7" i="2"/>
  <c r="E25" i="2"/>
  <c r="E26" i="2"/>
  <c r="E29" i="2"/>
  <c r="E4" i="2"/>
  <c r="E23" i="2"/>
  <c r="E15" i="2"/>
  <c r="E6" i="2"/>
  <c r="E14" i="2"/>
  <c r="E22" i="2"/>
  <c r="E12" i="2"/>
  <c r="E18" i="2"/>
  <c r="E28" i="2"/>
  <c r="E21" i="2"/>
  <c r="E10" i="2"/>
  <c r="E3" i="2"/>
  <c r="E20" i="2"/>
  <c r="E9" i="2"/>
  <c r="E8" i="2"/>
  <c r="D19" i="2"/>
  <c r="D17" i="2"/>
  <c r="D16" i="2"/>
  <c r="D2" i="2"/>
  <c r="D27" i="2"/>
  <c r="D13" i="2"/>
  <c r="D5" i="2"/>
  <c r="D11" i="2"/>
  <c r="D30" i="2"/>
  <c r="D7" i="2"/>
  <c r="D25" i="2"/>
  <c r="D26" i="2"/>
  <c r="D29" i="2"/>
  <c r="D4" i="2"/>
  <c r="D23" i="2"/>
  <c r="D15" i="2"/>
  <c r="D6" i="2"/>
  <c r="D14" i="2"/>
  <c r="D22" i="2"/>
  <c r="D12" i="2"/>
  <c r="D18" i="2"/>
  <c r="D28" i="2"/>
  <c r="D21" i="2"/>
  <c r="D10" i="2"/>
  <c r="D3" i="2"/>
  <c r="D20" i="2"/>
  <c r="D9" i="2"/>
  <c r="D8" i="2"/>
  <c r="E24" i="2"/>
  <c r="D24" i="2"/>
  <c r="G10" i="4" l="1"/>
  <c r="H10" i="4" s="1"/>
  <c r="G18" i="4"/>
  <c r="H18" i="4" s="1"/>
  <c r="G26" i="4"/>
  <c r="H26" i="4" s="1"/>
  <c r="G16" i="4"/>
  <c r="H16" i="4" s="1"/>
  <c r="G24" i="4"/>
  <c r="H24" i="4" s="1"/>
  <c r="E25" i="4"/>
  <c r="F15" i="4"/>
  <c r="F34" i="4"/>
  <c r="F8" i="4"/>
  <c r="F22" i="4"/>
  <c r="G3" i="4"/>
  <c r="H3" i="4" s="1"/>
  <c r="G5" i="4"/>
  <c r="H5" i="4" s="1"/>
  <c r="K6" i="4"/>
  <c r="G7" i="4"/>
  <c r="H7" i="4" s="1"/>
  <c r="E8" i="4"/>
  <c r="K8" i="4"/>
  <c r="F37" i="4" s="1"/>
  <c r="G9" i="4"/>
  <c r="H9" i="4" s="1"/>
  <c r="G13" i="4"/>
  <c r="H13" i="4" s="1"/>
  <c r="G17" i="4"/>
  <c r="H17" i="4" s="1"/>
  <c r="G21" i="4"/>
  <c r="H21" i="4" s="1"/>
  <c r="E23" i="4"/>
  <c r="G25" i="4"/>
  <c r="H25" i="4" s="1"/>
  <c r="G29" i="4"/>
  <c r="H29" i="4" s="1"/>
  <c r="F2" i="4"/>
  <c r="G2" i="4"/>
  <c r="H2" i="4" s="1"/>
  <c r="K3" i="4"/>
  <c r="E13" i="4" s="1"/>
  <c r="G4" i="4"/>
  <c r="H4" i="4" s="1"/>
  <c r="G6" i="4"/>
  <c r="H6" i="4" s="1"/>
  <c r="G8" i="4"/>
  <c r="H8" i="4" s="1"/>
  <c r="G11" i="4"/>
  <c r="H11" i="4" s="1"/>
  <c r="G15" i="4"/>
  <c r="H15" i="4" s="1"/>
  <c r="G19" i="4"/>
  <c r="H19" i="4" s="1"/>
  <c r="G23" i="4"/>
  <c r="H23" i="4" s="1"/>
  <c r="K3" i="3"/>
  <c r="K7" i="3"/>
  <c r="E24" i="3"/>
  <c r="F6" i="3"/>
  <c r="F13" i="3"/>
  <c r="F17" i="3"/>
  <c r="F21" i="3"/>
  <c r="F25" i="3"/>
  <c r="F14" i="3"/>
  <c r="F18" i="3"/>
  <c r="F22" i="3"/>
  <c r="F2" i="3"/>
  <c r="F4" i="3"/>
  <c r="F11" i="3"/>
  <c r="F15" i="3"/>
  <c r="F8" i="3"/>
  <c r="E12" i="3"/>
  <c r="E16" i="3"/>
  <c r="E5" i="3"/>
  <c r="G6" i="3"/>
  <c r="H6" i="3" s="1"/>
  <c r="G8" i="3"/>
  <c r="H8" i="3" s="1"/>
  <c r="E13" i="3"/>
  <c r="G15" i="3"/>
  <c r="H15" i="3" s="1"/>
  <c r="E21" i="3"/>
  <c r="F24" i="3"/>
  <c r="F3" i="3"/>
  <c r="F5" i="3"/>
  <c r="F7" i="3"/>
  <c r="F9" i="3"/>
  <c r="E10" i="3"/>
  <c r="G12" i="3"/>
  <c r="H12" i="3" s="1"/>
  <c r="E14" i="3"/>
  <c r="G16" i="3"/>
  <c r="H16" i="3" s="1"/>
  <c r="E18" i="3"/>
  <c r="G20" i="3"/>
  <c r="H20" i="3" s="1"/>
  <c r="E22" i="3"/>
  <c r="G24" i="3"/>
  <c r="H24" i="3" s="1"/>
  <c r="E9" i="3"/>
  <c r="G11" i="3"/>
  <c r="H11" i="3" s="1"/>
  <c r="G23" i="3"/>
  <c r="H23" i="3" s="1"/>
  <c r="E25" i="3"/>
  <c r="G3" i="3"/>
  <c r="H3" i="3" s="1"/>
  <c r="E4" i="3"/>
  <c r="G5" i="3"/>
  <c r="H5" i="3" s="1"/>
  <c r="E6" i="3"/>
  <c r="G9" i="3"/>
  <c r="H9" i="3" s="1"/>
  <c r="F10" i="3"/>
  <c r="E11" i="3"/>
  <c r="G13" i="3"/>
  <c r="H13" i="3" s="1"/>
  <c r="E15" i="3"/>
  <c r="G17" i="3"/>
  <c r="H17" i="3" s="1"/>
  <c r="E19" i="3"/>
  <c r="G21" i="3"/>
  <c r="H21" i="3" s="1"/>
  <c r="E23" i="3"/>
  <c r="G25" i="3"/>
  <c r="H25" i="3" s="1"/>
  <c r="G2" i="3"/>
  <c r="H2" i="3" s="1"/>
  <c r="E3" i="3"/>
  <c r="G4" i="3"/>
  <c r="H4" i="3" s="1"/>
  <c r="E7" i="3"/>
  <c r="F12" i="3"/>
  <c r="F16" i="3"/>
  <c r="E17" i="3"/>
  <c r="G19" i="3"/>
  <c r="H19" i="3" s="1"/>
  <c r="F20" i="3"/>
  <c r="E2" i="3"/>
  <c r="G7" i="3"/>
  <c r="H7" i="3" s="1"/>
  <c r="E8" i="3"/>
  <c r="G10" i="3"/>
  <c r="H10" i="3" s="1"/>
  <c r="G14" i="3"/>
  <c r="H14" i="3" s="1"/>
  <c r="G18" i="3"/>
  <c r="H18" i="3" s="1"/>
  <c r="F19" i="3"/>
  <c r="E20" i="3"/>
  <c r="F23" i="3"/>
  <c r="F35" i="4" l="1"/>
  <c r="F40" i="4"/>
  <c r="F28" i="4"/>
  <c r="F24" i="4"/>
  <c r="F20" i="4"/>
  <c r="G39" i="4"/>
  <c r="H39" i="4" s="1"/>
  <c r="G35" i="4"/>
  <c r="H35" i="4" s="1"/>
  <c r="E28" i="4"/>
  <c r="E24" i="4"/>
  <c r="E20" i="4"/>
  <c r="E16" i="4"/>
  <c r="E14" i="4"/>
  <c r="F7" i="4"/>
  <c r="F3" i="4"/>
  <c r="G40" i="4"/>
  <c r="H40" i="4" s="1"/>
  <c r="G37" i="4"/>
  <c r="H37" i="4" s="1"/>
  <c r="G34" i="4"/>
  <c r="H34" i="4" s="1"/>
  <c r="E12" i="4"/>
  <c r="E30" i="4"/>
  <c r="F29" i="4"/>
  <c r="E26" i="4"/>
  <c r="F25" i="4"/>
  <c r="E22" i="4"/>
  <c r="F21" i="4"/>
  <c r="E18" i="4"/>
  <c r="F17" i="4"/>
  <c r="F13" i="4"/>
  <c r="E10" i="4"/>
  <c r="F9" i="4"/>
  <c r="F5" i="4"/>
  <c r="E27" i="4"/>
  <c r="E19" i="4"/>
  <c r="E11" i="4"/>
  <c r="E4" i="4"/>
  <c r="F36" i="4"/>
  <c r="G36" i="4" s="1"/>
  <c r="H36" i="4" s="1"/>
  <c r="F19" i="4"/>
  <c r="F4" i="4"/>
  <c r="E29" i="4"/>
  <c r="E7" i="4"/>
  <c r="F26" i="4"/>
  <c r="F10" i="4"/>
  <c r="E17" i="4"/>
  <c r="F30" i="4"/>
  <c r="F14" i="4"/>
  <c r="E9" i="4"/>
  <c r="E21" i="4"/>
  <c r="E3" i="4"/>
  <c r="F23" i="4"/>
  <c r="F6" i="4"/>
  <c r="F12" i="4"/>
  <c r="E15" i="4"/>
  <c r="E6" i="4"/>
  <c r="E2" i="4"/>
  <c r="F27" i="4"/>
  <c r="F11" i="4"/>
  <c r="F39" i="4"/>
  <c r="F16" i="4"/>
  <c r="F38" i="4"/>
  <c r="G38" i="4" s="1"/>
  <c r="H38" i="4" s="1"/>
  <c r="F18" i="4"/>
  <c r="E5" i="4"/>
  <c r="K5" i="3"/>
  <c r="K4" i="3"/>
  <c r="F36" i="3"/>
  <c r="G36" i="3" s="1"/>
  <c r="H36" i="3" s="1"/>
  <c r="F37" i="3"/>
  <c r="G37" i="3" s="1"/>
  <c r="H37" i="3" s="1"/>
  <c r="F40" i="3"/>
  <c r="G40" i="3" s="1"/>
  <c r="H40" i="3" s="1"/>
  <c r="F39" i="3"/>
  <c r="G39" i="3" s="1"/>
  <c r="H39" i="3" s="1"/>
  <c r="F38" i="3"/>
  <c r="G38" i="3" s="1"/>
  <c r="H38" i="3" s="1"/>
  <c r="F35" i="3"/>
  <c r="G35" i="3" s="1"/>
  <c r="H35" i="3" s="1"/>
  <c r="K5" i="4" l="1"/>
  <c r="K4" i="4"/>
</calcChain>
</file>

<file path=xl/sharedStrings.xml><?xml version="1.0" encoding="utf-8"?>
<sst xmlns="http://schemas.openxmlformats.org/spreadsheetml/2006/main" count="411" uniqueCount="180">
  <si>
    <t>Akaltyn</t>
  </si>
  <si>
    <t>start_date</t>
  </si>
  <si>
    <t>end_date</t>
  </si>
  <si>
    <t>duration</t>
  </si>
  <si>
    <t>peak</t>
  </si>
  <si>
    <t>sum</t>
  </si>
  <si>
    <t>average</t>
  </si>
  <si>
    <t>median</t>
  </si>
  <si>
    <t>03/01/1957</t>
  </si>
  <si>
    <t>07/01/1957</t>
  </si>
  <si>
    <t>4</t>
  </si>
  <si>
    <t>-2.19</t>
  </si>
  <si>
    <t>-6.86</t>
  </si>
  <si>
    <t>-1.71</t>
  </si>
  <si>
    <t>-1.86</t>
  </si>
  <si>
    <t>07/01/1959</t>
  </si>
  <si>
    <t>12/01/1959</t>
  </si>
  <si>
    <t>5</t>
  </si>
  <si>
    <t>-1.3</t>
  </si>
  <si>
    <t>-4.57</t>
  </si>
  <si>
    <t>-0.91</t>
  </si>
  <si>
    <t>-0.89</t>
  </si>
  <si>
    <t>02/01/1961</t>
  </si>
  <si>
    <t>04/01/1961</t>
  </si>
  <si>
    <t>2</t>
  </si>
  <si>
    <t>-2.26</t>
  </si>
  <si>
    <t>-3.8</t>
  </si>
  <si>
    <t>-1.9</t>
  </si>
  <si>
    <t>02/01/1962</t>
  </si>
  <si>
    <t>06/01/1962</t>
  </si>
  <si>
    <t>-1.33</t>
  </si>
  <si>
    <t>-3.79</t>
  </si>
  <si>
    <t>-0.95</t>
  </si>
  <si>
    <t>-1.05</t>
  </si>
  <si>
    <t>09/01/1962</t>
  </si>
  <si>
    <t>10/01/1962</t>
  </si>
  <si>
    <t>1</t>
  </si>
  <si>
    <t>-1.04</t>
  </si>
  <si>
    <t>10/01/1964</t>
  </si>
  <si>
    <t>10/01/1965</t>
  </si>
  <si>
    <t>12</t>
  </si>
  <si>
    <t>-1.8</t>
  </si>
  <si>
    <t>-8.89</t>
  </si>
  <si>
    <t>-0.74</t>
  </si>
  <si>
    <t>-0.7</t>
  </si>
  <si>
    <t>01/01/1967</t>
  </si>
  <si>
    <t>04/01/1967</t>
  </si>
  <si>
    <t>3</t>
  </si>
  <si>
    <t>-1.5</t>
  </si>
  <si>
    <t>-2.51</t>
  </si>
  <si>
    <t>-0.84</t>
  </si>
  <si>
    <t>-0.52</t>
  </si>
  <si>
    <t>02/01/1968</t>
  </si>
  <si>
    <t>03/01/1968</t>
  </si>
  <si>
    <t>-1.22</t>
  </si>
  <si>
    <t>10/01/1970</t>
  </si>
  <si>
    <t>12/01/1970</t>
  </si>
  <si>
    <t>-2.08</t>
  </si>
  <si>
    <t>03/01/1971</t>
  </si>
  <si>
    <t>01/01/1972</t>
  </si>
  <si>
    <t>10</t>
  </si>
  <si>
    <t>-3.1</t>
  </si>
  <si>
    <t>-11.4</t>
  </si>
  <si>
    <t>-1.14</t>
  </si>
  <si>
    <t>-1.08</t>
  </si>
  <si>
    <t>08/01/1973</t>
  </si>
  <si>
    <t>09/01/1973</t>
  </si>
  <si>
    <t>-1.63</t>
  </si>
  <si>
    <t>11/01/1973</t>
  </si>
  <si>
    <t>06/01/1974</t>
  </si>
  <si>
    <t>7</t>
  </si>
  <si>
    <t>-2.03</t>
  </si>
  <si>
    <t>-8.03</t>
  </si>
  <si>
    <t>-1.15</t>
  </si>
  <si>
    <t>-1.09</t>
  </si>
  <si>
    <t>10/01/1974</t>
  </si>
  <si>
    <t>03/01/1975</t>
  </si>
  <si>
    <t>-2.74</t>
  </si>
  <si>
    <t>-8.74</t>
  </si>
  <si>
    <t>-1.75</t>
  </si>
  <si>
    <t>-1.57</t>
  </si>
  <si>
    <t>05/01/1975</t>
  </si>
  <si>
    <t>12/01/1975</t>
  </si>
  <si>
    <t>-3.55</t>
  </si>
  <si>
    <t>-9.93</t>
  </si>
  <si>
    <t>-1.42</t>
  </si>
  <si>
    <t>-1.03</t>
  </si>
  <si>
    <t>09/01/1976</t>
  </si>
  <si>
    <t>10/01/1976</t>
  </si>
  <si>
    <t>-1.12</t>
  </si>
  <si>
    <t>04/01/1977</t>
  </si>
  <si>
    <t>10/01/1977</t>
  </si>
  <si>
    <t>6</t>
  </si>
  <si>
    <t>-1.83</t>
  </si>
  <si>
    <t>-5.91</t>
  </si>
  <si>
    <t>-0.98</t>
  </si>
  <si>
    <t>-0.83</t>
  </si>
  <si>
    <t>09/01/1978</t>
  </si>
  <si>
    <t>11/01/1978</t>
  </si>
  <si>
    <t>-1.94</t>
  </si>
  <si>
    <t>-3.21</t>
  </si>
  <si>
    <t>-1.6</t>
  </si>
  <si>
    <t>01/01/1981</t>
  </si>
  <si>
    <t>02/01/1981</t>
  </si>
  <si>
    <t>-1.39</t>
  </si>
  <si>
    <t>04/01/1982</t>
  </si>
  <si>
    <t>07/01/1982</t>
  </si>
  <si>
    <t>-2.56</t>
  </si>
  <si>
    <t>-0.85</t>
  </si>
  <si>
    <t>-0.81</t>
  </si>
  <si>
    <t>03/01/1983</t>
  </si>
  <si>
    <t>07/01/1983</t>
  </si>
  <si>
    <t>-2.31</t>
  </si>
  <si>
    <t>-5.86</t>
  </si>
  <si>
    <t>-1.46</t>
  </si>
  <si>
    <t>10/01/1983</t>
  </si>
  <si>
    <t>12/01/1983</t>
  </si>
  <si>
    <t>-1.77</t>
  </si>
  <si>
    <t>-2.1</t>
  </si>
  <si>
    <t>06/01/1984</t>
  </si>
  <si>
    <t>10/01/1984</t>
  </si>
  <si>
    <t>-1.44</t>
  </si>
  <si>
    <t>-4.04</t>
  </si>
  <si>
    <t>-1.01</t>
  </si>
  <si>
    <t>11/01/1985</t>
  </si>
  <si>
    <t>08/01/1986</t>
  </si>
  <si>
    <t>9</t>
  </si>
  <si>
    <t>-9.08</t>
  </si>
  <si>
    <t>-1.17</t>
  </si>
  <si>
    <t>11/01/1988</t>
  </si>
  <si>
    <t>07/01/1989</t>
  </si>
  <si>
    <t>8</t>
  </si>
  <si>
    <t>-1.2</t>
  </si>
  <si>
    <t>-5.51</t>
  </si>
  <si>
    <t>-0.69</t>
  </si>
  <si>
    <t>-0.67</t>
  </si>
  <si>
    <t>08/01/1990</t>
  </si>
  <si>
    <t>10/01/1990</t>
  </si>
  <si>
    <t>-1.16</t>
  </si>
  <si>
    <t>-2.07</t>
  </si>
  <si>
    <t>08/01/1994</t>
  </si>
  <si>
    <t>09/01/1994</t>
  </si>
  <si>
    <t>05/01/1995</t>
  </si>
  <si>
    <t>10/01/1995</t>
  </si>
  <si>
    <t>-1.27</t>
  </si>
  <si>
    <t>-5.02</t>
  </si>
  <si>
    <t>-1</t>
  </si>
  <si>
    <t>01/01/1996</t>
  </si>
  <si>
    <t>03/01/1996</t>
  </si>
  <si>
    <t>-2.01</t>
  </si>
  <si>
    <t>07/01/1996</t>
  </si>
  <si>
    <t>09/01/1996</t>
  </si>
  <si>
    <t>-1.43</t>
  </si>
  <si>
    <t>-0.9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</si>
  <si>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</si>
  <si>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</si>
  <si>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</si>
  <si>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</si>
  <si>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</si>
  <si>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</si>
  <si>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</si>
  <si>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</si>
  <si>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</si>
  <si>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</si>
  <si>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</si>
  <si>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</si>
  <si>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</si>
  <si>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</si>
  <si>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</si>
  <si>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</si>
  <si>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</si>
  <si>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</si>
  <si>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</si>
  <si>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</si>
  <si>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</si>
  <si>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</si>
  <si>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</si>
  <si>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</si>
  <si>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</si>
  <si>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(-0.1)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</si>
</sst>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workbookViewId="0">
      <selection activeCell="E31" sqref="E2:E31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</row>
    <row r="4" spans="1:7" x14ac:dyDescent="0.3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</row>
    <row r="5" spans="1:7" x14ac:dyDescent="0.3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27</v>
      </c>
    </row>
    <row r="6" spans="1:7" x14ac:dyDescent="0.35">
      <c r="A6" t="s">
        <v>28</v>
      </c>
      <c r="B6" t="s">
        <v>29</v>
      </c>
      <c r="C6" t="s">
        <v>10</v>
      </c>
      <c r="D6" t="s">
        <v>30</v>
      </c>
      <c r="E6" t="s">
        <v>31</v>
      </c>
      <c r="F6" t="s">
        <v>32</v>
      </c>
      <c r="G6" t="s">
        <v>33</v>
      </c>
    </row>
    <row r="7" spans="1:7" x14ac:dyDescent="0.35">
      <c r="A7" t="s">
        <v>34</v>
      </c>
      <c r="B7" t="s">
        <v>35</v>
      </c>
      <c r="C7" t="s">
        <v>36</v>
      </c>
      <c r="D7" t="s">
        <v>37</v>
      </c>
      <c r="E7" t="s">
        <v>37</v>
      </c>
      <c r="F7" t="s">
        <v>37</v>
      </c>
      <c r="G7" t="s">
        <v>37</v>
      </c>
    </row>
    <row r="8" spans="1:7" x14ac:dyDescent="0.35">
      <c r="A8" t="s">
        <v>38</v>
      </c>
      <c r="B8" t="s">
        <v>39</v>
      </c>
      <c r="C8" t="s">
        <v>40</v>
      </c>
      <c r="D8" t="s">
        <v>41</v>
      </c>
      <c r="E8" t="s">
        <v>42</v>
      </c>
      <c r="F8" t="s">
        <v>43</v>
      </c>
      <c r="G8" t="s">
        <v>44</v>
      </c>
    </row>
    <row r="9" spans="1:7" x14ac:dyDescent="0.35">
      <c r="A9" t="s">
        <v>45</v>
      </c>
      <c r="B9" t="s">
        <v>46</v>
      </c>
      <c r="C9" t="s">
        <v>47</v>
      </c>
      <c r="D9" t="s">
        <v>48</v>
      </c>
      <c r="E9" t="s">
        <v>49</v>
      </c>
      <c r="F9" t="s">
        <v>50</v>
      </c>
      <c r="G9" t="s">
        <v>51</v>
      </c>
    </row>
    <row r="10" spans="1:7" x14ac:dyDescent="0.35">
      <c r="A10" t="s">
        <v>52</v>
      </c>
      <c r="B10" t="s">
        <v>53</v>
      </c>
      <c r="C10" t="s">
        <v>36</v>
      </c>
      <c r="D10" t="s">
        <v>54</v>
      </c>
      <c r="E10" t="s">
        <v>54</v>
      </c>
      <c r="F10" t="s">
        <v>54</v>
      </c>
      <c r="G10" t="s">
        <v>54</v>
      </c>
    </row>
    <row r="11" spans="1:7" x14ac:dyDescent="0.35">
      <c r="A11" t="s">
        <v>55</v>
      </c>
      <c r="B11" t="s">
        <v>56</v>
      </c>
      <c r="C11" t="s">
        <v>24</v>
      </c>
      <c r="D11" t="s">
        <v>33</v>
      </c>
      <c r="E11" t="s">
        <v>57</v>
      </c>
      <c r="F11" t="s">
        <v>37</v>
      </c>
      <c r="G11" t="s">
        <v>37</v>
      </c>
    </row>
    <row r="12" spans="1:7" x14ac:dyDescent="0.35">
      <c r="A12" t="s">
        <v>58</v>
      </c>
      <c r="B12" t="s">
        <v>59</v>
      </c>
      <c r="C12" t="s">
        <v>60</v>
      </c>
      <c r="D12" t="s">
        <v>61</v>
      </c>
      <c r="E12" t="s">
        <v>62</v>
      </c>
      <c r="F12" t="s">
        <v>63</v>
      </c>
      <c r="G12" t="s">
        <v>64</v>
      </c>
    </row>
    <row r="13" spans="1:7" x14ac:dyDescent="0.35">
      <c r="A13" t="s">
        <v>65</v>
      </c>
      <c r="B13" t="s">
        <v>66</v>
      </c>
      <c r="C13" t="s">
        <v>36</v>
      </c>
      <c r="D13" t="s">
        <v>67</v>
      </c>
      <c r="E13" t="s">
        <v>67</v>
      </c>
      <c r="F13" t="s">
        <v>67</v>
      </c>
      <c r="G13" t="s">
        <v>67</v>
      </c>
    </row>
    <row r="14" spans="1:7" x14ac:dyDescent="0.35">
      <c r="A14" t="s">
        <v>68</v>
      </c>
      <c r="B14" t="s">
        <v>69</v>
      </c>
      <c r="C14" t="s">
        <v>70</v>
      </c>
      <c r="D14" t="s">
        <v>71</v>
      </c>
      <c r="E14" t="s">
        <v>72</v>
      </c>
      <c r="F14" t="s">
        <v>73</v>
      </c>
      <c r="G14" t="s">
        <v>74</v>
      </c>
    </row>
    <row r="15" spans="1:7" x14ac:dyDescent="0.35">
      <c r="A15" t="s">
        <v>75</v>
      </c>
      <c r="B15" t="s">
        <v>76</v>
      </c>
      <c r="C15" t="s">
        <v>17</v>
      </c>
      <c r="D15" t="s">
        <v>77</v>
      </c>
      <c r="E15" t="s">
        <v>78</v>
      </c>
      <c r="F15" t="s">
        <v>79</v>
      </c>
      <c r="G15" t="s">
        <v>80</v>
      </c>
    </row>
    <row r="16" spans="1:7" x14ac:dyDescent="0.35">
      <c r="A16" t="s">
        <v>81</v>
      </c>
      <c r="B16" t="s">
        <v>82</v>
      </c>
      <c r="C16" t="s">
        <v>70</v>
      </c>
      <c r="D16" t="s">
        <v>83</v>
      </c>
      <c r="E16" t="s">
        <v>84</v>
      </c>
      <c r="F16" t="s">
        <v>85</v>
      </c>
      <c r="G16" t="s">
        <v>86</v>
      </c>
    </row>
    <row r="17" spans="1:7" x14ac:dyDescent="0.35">
      <c r="A17" t="s">
        <v>87</v>
      </c>
      <c r="B17" t="s">
        <v>88</v>
      </c>
      <c r="C17" t="s">
        <v>36</v>
      </c>
      <c r="D17" t="s">
        <v>89</v>
      </c>
      <c r="E17" t="s">
        <v>89</v>
      </c>
      <c r="F17" t="s">
        <v>89</v>
      </c>
      <c r="G17" t="s">
        <v>89</v>
      </c>
    </row>
    <row r="18" spans="1:7" x14ac:dyDescent="0.35">
      <c r="A18" t="s">
        <v>90</v>
      </c>
      <c r="B18" t="s">
        <v>91</v>
      </c>
      <c r="C18" t="s">
        <v>92</v>
      </c>
      <c r="D18" t="s">
        <v>93</v>
      </c>
      <c r="E18" t="s">
        <v>94</v>
      </c>
      <c r="F18" t="s">
        <v>95</v>
      </c>
      <c r="G18" t="s">
        <v>96</v>
      </c>
    </row>
    <row r="19" spans="1:7" x14ac:dyDescent="0.35">
      <c r="A19" t="s">
        <v>97</v>
      </c>
      <c r="B19" t="s">
        <v>98</v>
      </c>
      <c r="C19" t="s">
        <v>24</v>
      </c>
      <c r="D19" t="s">
        <v>99</v>
      </c>
      <c r="E19" t="s">
        <v>100</v>
      </c>
      <c r="F19" t="s">
        <v>101</v>
      </c>
      <c r="G19" t="s">
        <v>101</v>
      </c>
    </row>
    <row r="20" spans="1:7" x14ac:dyDescent="0.35">
      <c r="A20" t="s">
        <v>102</v>
      </c>
      <c r="B20" t="s">
        <v>103</v>
      </c>
      <c r="C20" t="s">
        <v>36</v>
      </c>
      <c r="D20" t="s">
        <v>104</v>
      </c>
      <c r="E20" t="s">
        <v>104</v>
      </c>
      <c r="F20" t="s">
        <v>104</v>
      </c>
      <c r="G20" t="s">
        <v>104</v>
      </c>
    </row>
    <row r="21" spans="1:7" x14ac:dyDescent="0.35">
      <c r="A21" t="s">
        <v>105</v>
      </c>
      <c r="B21" t="s">
        <v>106</v>
      </c>
      <c r="C21" t="s">
        <v>47</v>
      </c>
      <c r="D21" t="s">
        <v>63</v>
      </c>
      <c r="E21" t="s">
        <v>107</v>
      </c>
      <c r="F21" t="s">
        <v>108</v>
      </c>
      <c r="G21" t="s">
        <v>109</v>
      </c>
    </row>
    <row r="22" spans="1:7" x14ac:dyDescent="0.35">
      <c r="A22" t="s">
        <v>110</v>
      </c>
      <c r="B22" t="s">
        <v>111</v>
      </c>
      <c r="C22" t="s">
        <v>10</v>
      </c>
      <c r="D22" t="s">
        <v>112</v>
      </c>
      <c r="E22" t="s">
        <v>113</v>
      </c>
      <c r="F22" t="s">
        <v>114</v>
      </c>
      <c r="G22" t="s">
        <v>114</v>
      </c>
    </row>
    <row r="23" spans="1:7" x14ac:dyDescent="0.35">
      <c r="A23" t="s">
        <v>115</v>
      </c>
      <c r="B23" t="s">
        <v>116</v>
      </c>
      <c r="C23" t="s">
        <v>24</v>
      </c>
      <c r="D23" t="s">
        <v>117</v>
      </c>
      <c r="E23" t="s">
        <v>118</v>
      </c>
      <c r="F23" t="s">
        <v>33</v>
      </c>
      <c r="G23" t="s">
        <v>33</v>
      </c>
    </row>
    <row r="24" spans="1:7" x14ac:dyDescent="0.35">
      <c r="A24" t="s">
        <v>119</v>
      </c>
      <c r="B24" t="s">
        <v>120</v>
      </c>
      <c r="C24" t="s">
        <v>10</v>
      </c>
      <c r="D24" t="s">
        <v>121</v>
      </c>
      <c r="E24" t="s">
        <v>122</v>
      </c>
      <c r="F24" t="s">
        <v>123</v>
      </c>
      <c r="G24" t="s">
        <v>37</v>
      </c>
    </row>
    <row r="25" spans="1:7" x14ac:dyDescent="0.35">
      <c r="A25" t="s">
        <v>124</v>
      </c>
      <c r="B25" t="s">
        <v>125</v>
      </c>
      <c r="C25" t="s">
        <v>126</v>
      </c>
      <c r="D25" t="s">
        <v>85</v>
      </c>
      <c r="E25" t="s">
        <v>127</v>
      </c>
      <c r="F25" t="s">
        <v>123</v>
      </c>
      <c r="G25" t="s">
        <v>128</v>
      </c>
    </row>
    <row r="26" spans="1:7" x14ac:dyDescent="0.35">
      <c r="A26" t="s">
        <v>129</v>
      </c>
      <c r="B26" t="s">
        <v>130</v>
      </c>
      <c r="C26" t="s">
        <v>131</v>
      </c>
      <c r="D26" t="s">
        <v>132</v>
      </c>
      <c r="E26" t="s">
        <v>133</v>
      </c>
      <c r="F26" t="s">
        <v>134</v>
      </c>
      <c r="G26" t="s">
        <v>135</v>
      </c>
    </row>
    <row r="27" spans="1:7" x14ac:dyDescent="0.35">
      <c r="A27" t="s">
        <v>136</v>
      </c>
      <c r="B27" t="s">
        <v>137</v>
      </c>
      <c r="C27" t="s">
        <v>24</v>
      </c>
      <c r="D27" t="s">
        <v>138</v>
      </c>
      <c r="E27" t="s">
        <v>139</v>
      </c>
      <c r="F27" t="s">
        <v>37</v>
      </c>
      <c r="G27" t="s">
        <v>37</v>
      </c>
    </row>
    <row r="28" spans="1:7" x14ac:dyDescent="0.35">
      <c r="A28" t="s">
        <v>140</v>
      </c>
      <c r="B28" t="s">
        <v>141</v>
      </c>
      <c r="C28" t="s">
        <v>36</v>
      </c>
      <c r="D28" t="s">
        <v>74</v>
      </c>
      <c r="E28" t="s">
        <v>74</v>
      </c>
      <c r="F28" t="s">
        <v>74</v>
      </c>
      <c r="G28" t="s">
        <v>74</v>
      </c>
    </row>
    <row r="29" spans="1:7" x14ac:dyDescent="0.35">
      <c r="A29" t="s">
        <v>142</v>
      </c>
      <c r="B29" t="s">
        <v>143</v>
      </c>
      <c r="C29" t="s">
        <v>17</v>
      </c>
      <c r="D29" t="s">
        <v>144</v>
      </c>
      <c r="E29" t="s">
        <v>145</v>
      </c>
      <c r="F29" t="s">
        <v>146</v>
      </c>
      <c r="G29" t="s">
        <v>74</v>
      </c>
    </row>
    <row r="30" spans="1:7" x14ac:dyDescent="0.35">
      <c r="A30" t="s">
        <v>147</v>
      </c>
      <c r="B30" t="s">
        <v>148</v>
      </c>
      <c r="C30" t="s">
        <v>24</v>
      </c>
      <c r="D30" t="s">
        <v>101</v>
      </c>
      <c r="E30" t="s">
        <v>149</v>
      </c>
      <c r="F30" t="s">
        <v>146</v>
      </c>
      <c r="G30" t="s">
        <v>146</v>
      </c>
    </row>
    <row r="31" spans="1:7" x14ac:dyDescent="0.35">
      <c r="A31" t="s">
        <v>150</v>
      </c>
      <c r="B31" t="s">
        <v>151</v>
      </c>
      <c r="C31" t="s">
        <v>24</v>
      </c>
      <c r="D31" t="s">
        <v>152</v>
      </c>
      <c r="E31" t="s">
        <v>41</v>
      </c>
      <c r="F31" t="s">
        <v>153</v>
      </c>
      <c r="G31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03AA-8A1D-4FAF-BD34-46D538758807}">
  <dimension ref="A1:E30"/>
  <sheetViews>
    <sheetView workbookViewId="0">
      <selection activeCell="E30" sqref="E2:E30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154</v>
      </c>
    </row>
    <row r="2" spans="1:5" x14ac:dyDescent="0.35">
      <c r="A2" t="s">
        <v>34</v>
      </c>
      <c r="B2" t="s">
        <v>36</v>
      </c>
      <c r="C2" t="s">
        <v>37</v>
      </c>
      <c r="D2">
        <f>B2*1</f>
        <v>1</v>
      </c>
      <c r="E2">
        <f>C2*-1</f>
        <v>1.04</v>
      </c>
    </row>
    <row r="3" spans="1:5" x14ac:dyDescent="0.35">
      <c r="A3" t="s">
        <v>140</v>
      </c>
      <c r="B3" t="s">
        <v>36</v>
      </c>
      <c r="C3" t="s">
        <v>74</v>
      </c>
      <c r="D3">
        <f>B3*1</f>
        <v>1</v>
      </c>
      <c r="E3">
        <f>C3*-1</f>
        <v>1.0900000000000001</v>
      </c>
    </row>
    <row r="4" spans="1:5" x14ac:dyDescent="0.35">
      <c r="A4" t="s">
        <v>87</v>
      </c>
      <c r="B4" t="s">
        <v>36</v>
      </c>
      <c r="C4" t="s">
        <v>89</v>
      </c>
      <c r="D4">
        <f>B4*1</f>
        <v>1</v>
      </c>
      <c r="E4">
        <f>C4*-1</f>
        <v>1.1200000000000001</v>
      </c>
    </row>
    <row r="5" spans="1:5" x14ac:dyDescent="0.35">
      <c r="A5" t="s">
        <v>52</v>
      </c>
      <c r="B5" t="s">
        <v>36</v>
      </c>
      <c r="C5" t="s">
        <v>54</v>
      </c>
      <c r="D5">
        <f>B5*1</f>
        <v>1</v>
      </c>
      <c r="E5">
        <f>C5*-1</f>
        <v>1.22</v>
      </c>
    </row>
    <row r="6" spans="1:5" x14ac:dyDescent="0.35">
      <c r="A6" t="s">
        <v>102</v>
      </c>
      <c r="B6" t="s">
        <v>36</v>
      </c>
      <c r="C6" t="s">
        <v>104</v>
      </c>
      <c r="D6">
        <f>B6*1</f>
        <v>1</v>
      </c>
      <c r="E6">
        <f>C6*-1</f>
        <v>1.39</v>
      </c>
    </row>
    <row r="7" spans="1:5" x14ac:dyDescent="0.35">
      <c r="A7" t="s">
        <v>65</v>
      </c>
      <c r="B7" t="s">
        <v>36</v>
      </c>
      <c r="C7" t="s">
        <v>67</v>
      </c>
      <c r="D7">
        <f>B7*1</f>
        <v>1</v>
      </c>
      <c r="E7">
        <f>C7*-1</f>
        <v>1.63</v>
      </c>
    </row>
    <row r="8" spans="1:5" x14ac:dyDescent="0.35">
      <c r="A8" t="s">
        <v>150</v>
      </c>
      <c r="B8" t="s">
        <v>24</v>
      </c>
      <c r="C8" t="s">
        <v>41</v>
      </c>
      <c r="D8">
        <f>B8*1</f>
        <v>2</v>
      </c>
      <c r="E8">
        <f>C8*-1</f>
        <v>1.8</v>
      </c>
    </row>
    <row r="9" spans="1:5" x14ac:dyDescent="0.35">
      <c r="A9" t="s">
        <v>147</v>
      </c>
      <c r="B9" t="s">
        <v>24</v>
      </c>
      <c r="C9" t="s">
        <v>149</v>
      </c>
      <c r="D9">
        <f>B9*1</f>
        <v>2</v>
      </c>
      <c r="E9">
        <f>C9*-1</f>
        <v>2.0099999999999998</v>
      </c>
    </row>
    <row r="10" spans="1:5" x14ac:dyDescent="0.35">
      <c r="A10" t="s">
        <v>136</v>
      </c>
      <c r="B10" t="s">
        <v>24</v>
      </c>
      <c r="C10" t="s">
        <v>139</v>
      </c>
      <c r="D10">
        <f>B10*1</f>
        <v>2</v>
      </c>
      <c r="E10">
        <f>C10*-1</f>
        <v>2.0699999999999998</v>
      </c>
    </row>
    <row r="11" spans="1:5" x14ac:dyDescent="0.35">
      <c r="A11" t="s">
        <v>55</v>
      </c>
      <c r="B11" t="s">
        <v>24</v>
      </c>
      <c r="C11" t="s">
        <v>57</v>
      </c>
      <c r="D11">
        <f>B11*1</f>
        <v>2</v>
      </c>
      <c r="E11">
        <f>C11*-1</f>
        <v>2.08</v>
      </c>
    </row>
    <row r="12" spans="1:5" x14ac:dyDescent="0.35">
      <c r="A12" t="s">
        <v>115</v>
      </c>
      <c r="B12" t="s">
        <v>24</v>
      </c>
      <c r="C12" t="s">
        <v>118</v>
      </c>
      <c r="D12">
        <f>B12*1</f>
        <v>2</v>
      </c>
      <c r="E12">
        <f>C12*-1</f>
        <v>2.1</v>
      </c>
    </row>
    <row r="13" spans="1:5" x14ac:dyDescent="0.35">
      <c r="A13" t="s">
        <v>45</v>
      </c>
      <c r="B13" t="s">
        <v>47</v>
      </c>
      <c r="C13" t="s">
        <v>49</v>
      </c>
      <c r="D13">
        <f>B13*1</f>
        <v>3</v>
      </c>
      <c r="E13">
        <f>C13*-1</f>
        <v>2.5099999999999998</v>
      </c>
    </row>
    <row r="14" spans="1:5" x14ac:dyDescent="0.35">
      <c r="A14" t="s">
        <v>105</v>
      </c>
      <c r="B14" t="s">
        <v>47</v>
      </c>
      <c r="C14" t="s">
        <v>107</v>
      </c>
      <c r="D14">
        <f>B14*1</f>
        <v>3</v>
      </c>
      <c r="E14">
        <f>C14*-1</f>
        <v>2.56</v>
      </c>
    </row>
    <row r="15" spans="1:5" x14ac:dyDescent="0.35">
      <c r="A15" t="s">
        <v>97</v>
      </c>
      <c r="B15" t="s">
        <v>24</v>
      </c>
      <c r="C15" t="s">
        <v>100</v>
      </c>
      <c r="D15">
        <f>B15*1</f>
        <v>2</v>
      </c>
      <c r="E15">
        <f>C15*-1</f>
        <v>3.21</v>
      </c>
    </row>
    <row r="16" spans="1:5" x14ac:dyDescent="0.35">
      <c r="A16" t="s">
        <v>28</v>
      </c>
      <c r="B16" t="s">
        <v>10</v>
      </c>
      <c r="C16" t="s">
        <v>31</v>
      </c>
      <c r="D16">
        <f>B16*1</f>
        <v>4</v>
      </c>
      <c r="E16">
        <f>C16*-1</f>
        <v>3.79</v>
      </c>
    </row>
    <row r="17" spans="1:5" x14ac:dyDescent="0.35">
      <c r="A17" t="s">
        <v>22</v>
      </c>
      <c r="B17" t="s">
        <v>24</v>
      </c>
      <c r="C17" t="s">
        <v>26</v>
      </c>
      <c r="D17">
        <f>B17*1</f>
        <v>2</v>
      </c>
      <c r="E17">
        <f>C17*-1</f>
        <v>3.8</v>
      </c>
    </row>
    <row r="18" spans="1:5" x14ac:dyDescent="0.35">
      <c r="A18" t="s">
        <v>119</v>
      </c>
      <c r="B18" t="s">
        <v>10</v>
      </c>
      <c r="C18" t="s">
        <v>122</v>
      </c>
      <c r="D18">
        <f>B18*1</f>
        <v>4</v>
      </c>
      <c r="E18">
        <f>C18*-1</f>
        <v>4.04</v>
      </c>
    </row>
    <row r="19" spans="1:5" x14ac:dyDescent="0.35">
      <c r="A19" t="s">
        <v>15</v>
      </c>
      <c r="B19" t="s">
        <v>17</v>
      </c>
      <c r="C19" t="s">
        <v>19</v>
      </c>
      <c r="D19">
        <f>B19*1</f>
        <v>5</v>
      </c>
      <c r="E19">
        <f>C19*-1</f>
        <v>4.57</v>
      </c>
    </row>
    <row r="20" spans="1:5" x14ac:dyDescent="0.35">
      <c r="A20" t="s">
        <v>142</v>
      </c>
      <c r="B20" t="s">
        <v>17</v>
      </c>
      <c r="C20" t="s">
        <v>145</v>
      </c>
      <c r="D20">
        <f>B20*1</f>
        <v>5</v>
      </c>
      <c r="E20">
        <f>C20*-1</f>
        <v>5.0199999999999996</v>
      </c>
    </row>
    <row r="21" spans="1:5" x14ac:dyDescent="0.35">
      <c r="A21" t="s">
        <v>129</v>
      </c>
      <c r="B21" t="s">
        <v>131</v>
      </c>
      <c r="C21" t="s">
        <v>133</v>
      </c>
      <c r="D21">
        <f>B21*1</f>
        <v>8</v>
      </c>
      <c r="E21">
        <f>C21*-1</f>
        <v>5.51</v>
      </c>
    </row>
    <row r="22" spans="1:5" x14ac:dyDescent="0.35">
      <c r="A22" t="s">
        <v>110</v>
      </c>
      <c r="B22" t="s">
        <v>10</v>
      </c>
      <c r="C22" t="s">
        <v>113</v>
      </c>
      <c r="D22">
        <f>B22*1</f>
        <v>4</v>
      </c>
      <c r="E22">
        <f>C22*-1</f>
        <v>5.86</v>
      </c>
    </row>
    <row r="23" spans="1:5" x14ac:dyDescent="0.35">
      <c r="A23" t="s">
        <v>90</v>
      </c>
      <c r="B23" t="s">
        <v>92</v>
      </c>
      <c r="C23" t="s">
        <v>94</v>
      </c>
      <c r="D23">
        <f>B23*1</f>
        <v>6</v>
      </c>
      <c r="E23">
        <f>C23*-1</f>
        <v>5.91</v>
      </c>
    </row>
    <row r="24" spans="1:5" x14ac:dyDescent="0.35">
      <c r="A24" t="s">
        <v>8</v>
      </c>
      <c r="B24" t="s">
        <v>10</v>
      </c>
      <c r="C24" t="s">
        <v>12</v>
      </c>
      <c r="D24">
        <f>B24*1</f>
        <v>4</v>
      </c>
      <c r="E24">
        <f>C24*-1</f>
        <v>6.86</v>
      </c>
    </row>
    <row r="25" spans="1:5" x14ac:dyDescent="0.35">
      <c r="A25" t="s">
        <v>68</v>
      </c>
      <c r="B25" t="s">
        <v>70</v>
      </c>
      <c r="C25" t="s">
        <v>72</v>
      </c>
      <c r="D25">
        <f>B25*1</f>
        <v>7</v>
      </c>
      <c r="E25">
        <f>C25*-1</f>
        <v>8.0299999999999994</v>
      </c>
    </row>
    <row r="26" spans="1:5" x14ac:dyDescent="0.35">
      <c r="A26" t="s">
        <v>75</v>
      </c>
      <c r="B26" t="s">
        <v>17</v>
      </c>
      <c r="C26" t="s">
        <v>78</v>
      </c>
      <c r="D26">
        <f>B26*1</f>
        <v>5</v>
      </c>
      <c r="E26">
        <f>C26*-1</f>
        <v>8.74</v>
      </c>
    </row>
    <row r="27" spans="1:5" x14ac:dyDescent="0.35">
      <c r="A27" t="s">
        <v>38</v>
      </c>
      <c r="B27" t="s">
        <v>40</v>
      </c>
      <c r="C27" t="s">
        <v>42</v>
      </c>
      <c r="D27">
        <f>B27*1</f>
        <v>12</v>
      </c>
      <c r="E27">
        <f>C27*-1</f>
        <v>8.89</v>
      </c>
    </row>
    <row r="28" spans="1:5" x14ac:dyDescent="0.35">
      <c r="A28" t="s">
        <v>124</v>
      </c>
      <c r="B28" t="s">
        <v>126</v>
      </c>
      <c r="C28" t="s">
        <v>127</v>
      </c>
      <c r="D28">
        <f>B28*1</f>
        <v>9</v>
      </c>
      <c r="E28">
        <f>C28*-1</f>
        <v>9.08</v>
      </c>
    </row>
    <row r="29" spans="1:5" x14ac:dyDescent="0.35">
      <c r="A29" t="s">
        <v>81</v>
      </c>
      <c r="B29" t="s">
        <v>70</v>
      </c>
      <c r="C29" t="s">
        <v>84</v>
      </c>
      <c r="D29">
        <f>B29*1</f>
        <v>7</v>
      </c>
      <c r="E29">
        <f>C29*-1</f>
        <v>9.93</v>
      </c>
    </row>
    <row r="30" spans="1:5" x14ac:dyDescent="0.35">
      <c r="A30" t="s">
        <v>58</v>
      </c>
      <c r="B30" t="s">
        <v>60</v>
      </c>
      <c r="C30" t="s">
        <v>62</v>
      </c>
      <c r="D30">
        <f>B30*1</f>
        <v>10</v>
      </c>
      <c r="E30">
        <f>C30*-1</f>
        <v>11.4</v>
      </c>
    </row>
  </sheetData>
  <sortState xmlns:xlrd2="http://schemas.microsoft.com/office/spreadsheetml/2017/richdata2" ref="A2:E31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71119-680F-419D-B88D-81083E1B2A43}">
  <dimension ref="A1:K40"/>
  <sheetViews>
    <sheetView topLeftCell="A4" workbookViewId="0">
      <selection activeCell="H40" sqref="H40"/>
    </sheetView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J1" t="s">
        <v>163</v>
      </c>
      <c r="K1">
        <f>COUNT(C2:C30)</f>
        <v>29</v>
      </c>
    </row>
    <row r="2" spans="1:11" x14ac:dyDescent="0.35">
      <c r="A2">
        <v>1</v>
      </c>
      <c r="B2" t="s">
        <v>34</v>
      </c>
      <c r="C2">
        <v>1</v>
      </c>
      <c r="D2">
        <f t="shared" ref="D2:D30" si="0">LOG(C2)</f>
        <v>0</v>
      </c>
      <c r="E2">
        <f t="shared" ref="E2:E30" si="1">(D2-$K$3)^2</f>
        <v>0.2321067695344248</v>
      </c>
      <c r="F2">
        <f t="shared" ref="F2:F30" si="2">(D2-$K$3)^3</f>
        <v>-0.11182314709260462</v>
      </c>
      <c r="G2">
        <f t="shared" ref="G2:G30" si="3">($K$1+1)/A2</f>
        <v>30</v>
      </c>
      <c r="H2">
        <f t="shared" ref="H2:H30" si="4">1/G2</f>
        <v>3.3333333333333333E-2</v>
      </c>
      <c r="J2" t="s">
        <v>164</v>
      </c>
      <c r="K2">
        <f>AVERAGE(C2:C30)</f>
        <v>4</v>
      </c>
    </row>
    <row r="3" spans="1:11" x14ac:dyDescent="0.35">
      <c r="A3">
        <v>2</v>
      </c>
      <c r="B3" t="s">
        <v>52</v>
      </c>
      <c r="C3">
        <v>1</v>
      </c>
      <c r="D3">
        <f t="shared" si="0"/>
        <v>0</v>
      </c>
      <c r="E3">
        <f t="shared" si="1"/>
        <v>0.2321067695344248</v>
      </c>
      <c r="F3">
        <f t="shared" si="2"/>
        <v>-0.11182314709260462</v>
      </c>
      <c r="G3">
        <f t="shared" si="3"/>
        <v>15</v>
      </c>
      <c r="H3">
        <f t="shared" si="4"/>
        <v>6.6666666666666666E-2</v>
      </c>
      <c r="J3" t="s">
        <v>165</v>
      </c>
      <c r="K3">
        <f>AVERAGE(D2:D30)</f>
        <v>0.48177460449303966</v>
      </c>
    </row>
    <row r="4" spans="1:11" x14ac:dyDescent="0.35">
      <c r="A4">
        <v>3</v>
      </c>
      <c r="B4" t="s">
        <v>65</v>
      </c>
      <c r="C4">
        <v>1</v>
      </c>
      <c r="D4">
        <f t="shared" si="0"/>
        <v>0</v>
      </c>
      <c r="E4">
        <f t="shared" si="1"/>
        <v>0.2321067695344248</v>
      </c>
      <c r="F4">
        <f t="shared" si="2"/>
        <v>-0.11182314709260462</v>
      </c>
      <c r="G4">
        <f t="shared" si="3"/>
        <v>10</v>
      </c>
      <c r="H4">
        <f t="shared" si="4"/>
        <v>0.1</v>
      </c>
      <c r="J4" t="s">
        <v>166</v>
      </c>
      <c r="K4">
        <f>SUM(E2:E30)</f>
        <v>3.1987918246467735</v>
      </c>
    </row>
    <row r="5" spans="1:11" x14ac:dyDescent="0.35">
      <c r="A5">
        <v>4</v>
      </c>
      <c r="B5" t="s">
        <v>87</v>
      </c>
      <c r="C5">
        <v>1</v>
      </c>
      <c r="D5">
        <f t="shared" si="0"/>
        <v>0</v>
      </c>
      <c r="E5">
        <f t="shared" si="1"/>
        <v>0.2321067695344248</v>
      </c>
      <c r="F5">
        <f t="shared" si="2"/>
        <v>-0.11182314709260462</v>
      </c>
      <c r="G5">
        <f t="shared" si="3"/>
        <v>7.5</v>
      </c>
      <c r="H5">
        <f t="shared" si="4"/>
        <v>0.13333333333333333</v>
      </c>
      <c r="J5" t="s">
        <v>167</v>
      </c>
      <c r="K5">
        <f>SUM(F2:F30)</f>
        <v>-1.9980885453588282E-2</v>
      </c>
    </row>
    <row r="6" spans="1:11" x14ac:dyDescent="0.35">
      <c r="A6">
        <v>5</v>
      </c>
      <c r="B6" t="s">
        <v>102</v>
      </c>
      <c r="C6">
        <v>1</v>
      </c>
      <c r="D6">
        <f t="shared" si="0"/>
        <v>0</v>
      </c>
      <c r="E6">
        <f t="shared" si="1"/>
        <v>0.2321067695344248</v>
      </c>
      <c r="F6">
        <f t="shared" si="2"/>
        <v>-0.11182314709260462</v>
      </c>
      <c r="G6">
        <f t="shared" si="3"/>
        <v>6</v>
      </c>
      <c r="H6">
        <f t="shared" si="4"/>
        <v>0.16666666666666666</v>
      </c>
      <c r="J6" t="s">
        <v>168</v>
      </c>
      <c r="K6">
        <f>VAR(D2:D30)</f>
        <v>0.11424256516595618</v>
      </c>
    </row>
    <row r="7" spans="1:11" x14ac:dyDescent="0.35">
      <c r="A7">
        <v>6</v>
      </c>
      <c r="B7" t="s">
        <v>140</v>
      </c>
      <c r="C7">
        <v>1</v>
      </c>
      <c r="D7">
        <f t="shared" si="0"/>
        <v>0</v>
      </c>
      <c r="E7">
        <f t="shared" si="1"/>
        <v>0.2321067695344248</v>
      </c>
      <c r="F7">
        <f t="shared" si="2"/>
        <v>-0.11182314709260462</v>
      </c>
      <c r="G7">
        <f t="shared" si="3"/>
        <v>5</v>
      </c>
      <c r="H7">
        <f t="shared" si="4"/>
        <v>0.2</v>
      </c>
      <c r="J7" t="s">
        <v>169</v>
      </c>
      <c r="K7">
        <f>STDEV(D2:D30)</f>
        <v>0.33799787745776777</v>
      </c>
    </row>
    <row r="8" spans="1:11" x14ac:dyDescent="0.35">
      <c r="A8">
        <v>7</v>
      </c>
      <c r="B8" t="s">
        <v>22</v>
      </c>
      <c r="C8">
        <v>2</v>
      </c>
      <c r="D8">
        <f t="shared" si="0"/>
        <v>0.3010299956639812</v>
      </c>
      <c r="E8">
        <f t="shared" si="1"/>
        <v>3.2668613620769359E-2</v>
      </c>
      <c r="F8">
        <f t="shared" si="2"/>
        <v>-5.9046757898736091E-3</v>
      </c>
      <c r="G8">
        <f t="shared" si="3"/>
        <v>4.2857142857142856</v>
      </c>
      <c r="H8">
        <f t="shared" si="4"/>
        <v>0.23333333333333334</v>
      </c>
      <c r="J8" t="s">
        <v>170</v>
      </c>
      <c r="K8">
        <f>SKEW(D2:D30)</f>
        <v>-1.984947449006242E-2</v>
      </c>
    </row>
    <row r="9" spans="1:11" x14ac:dyDescent="0.35">
      <c r="A9">
        <v>8</v>
      </c>
      <c r="B9" t="s">
        <v>55</v>
      </c>
      <c r="C9">
        <v>2</v>
      </c>
      <c r="D9">
        <f t="shared" si="0"/>
        <v>0.3010299956639812</v>
      </c>
      <c r="E9">
        <f t="shared" si="1"/>
        <v>3.2668613620769359E-2</v>
      </c>
      <c r="F9">
        <f t="shared" si="2"/>
        <v>-5.9046757898736091E-3</v>
      </c>
      <c r="G9">
        <f t="shared" si="3"/>
        <v>3.75</v>
      </c>
      <c r="H9">
        <f t="shared" si="4"/>
        <v>0.26666666666666666</v>
      </c>
      <c r="J9" t="s">
        <v>171</v>
      </c>
      <c r="K9">
        <v>0</v>
      </c>
    </row>
    <row r="10" spans="1:11" x14ac:dyDescent="0.35">
      <c r="A10">
        <v>9</v>
      </c>
      <c r="B10" t="s">
        <v>97</v>
      </c>
      <c r="C10">
        <v>2</v>
      </c>
      <c r="D10">
        <f t="shared" si="0"/>
        <v>0.3010299956639812</v>
      </c>
      <c r="E10">
        <f t="shared" si="1"/>
        <v>3.2668613620769359E-2</v>
      </c>
      <c r="F10">
        <f t="shared" si="2"/>
        <v>-5.9046757898736091E-3</v>
      </c>
      <c r="G10">
        <f t="shared" si="3"/>
        <v>3.3333333333333335</v>
      </c>
      <c r="H10">
        <f t="shared" si="4"/>
        <v>0.3</v>
      </c>
      <c r="J10" t="s">
        <v>172</v>
      </c>
      <c r="K10">
        <v>-0.1</v>
      </c>
    </row>
    <row r="11" spans="1:11" x14ac:dyDescent="0.35">
      <c r="A11">
        <v>10</v>
      </c>
      <c r="B11" t="s">
        <v>115</v>
      </c>
      <c r="C11">
        <v>2</v>
      </c>
      <c r="D11">
        <f t="shared" si="0"/>
        <v>0.3010299956639812</v>
      </c>
      <c r="E11">
        <f t="shared" si="1"/>
        <v>3.2668613620769359E-2</v>
      </c>
      <c r="F11">
        <f t="shared" si="2"/>
        <v>-5.9046757898736091E-3</v>
      </c>
      <c r="G11">
        <f t="shared" si="3"/>
        <v>3</v>
      </c>
      <c r="H11">
        <f t="shared" si="4"/>
        <v>0.33333333333333331</v>
      </c>
    </row>
    <row r="12" spans="1:11" x14ac:dyDescent="0.35">
      <c r="A12">
        <v>11</v>
      </c>
      <c r="B12" t="s">
        <v>136</v>
      </c>
      <c r="C12">
        <v>2</v>
      </c>
      <c r="D12">
        <f t="shared" si="0"/>
        <v>0.3010299956639812</v>
      </c>
      <c r="E12">
        <f t="shared" si="1"/>
        <v>3.2668613620769359E-2</v>
      </c>
      <c r="F12">
        <f t="shared" si="2"/>
        <v>-5.9046757898736091E-3</v>
      </c>
      <c r="G12">
        <f t="shared" si="3"/>
        <v>2.7272727272727271</v>
      </c>
      <c r="H12">
        <f t="shared" si="4"/>
        <v>0.3666666666666667</v>
      </c>
    </row>
    <row r="13" spans="1:11" x14ac:dyDescent="0.35">
      <c r="A13">
        <v>12</v>
      </c>
      <c r="B13" t="s">
        <v>147</v>
      </c>
      <c r="C13">
        <v>2</v>
      </c>
      <c r="D13">
        <f t="shared" si="0"/>
        <v>0.3010299956639812</v>
      </c>
      <c r="E13">
        <f t="shared" si="1"/>
        <v>3.2668613620769359E-2</v>
      </c>
      <c r="F13">
        <f t="shared" si="2"/>
        <v>-5.9046757898736091E-3</v>
      </c>
      <c r="G13">
        <f t="shared" si="3"/>
        <v>2.5</v>
      </c>
      <c r="H13">
        <f t="shared" si="4"/>
        <v>0.4</v>
      </c>
    </row>
    <row r="14" spans="1:11" x14ac:dyDescent="0.35">
      <c r="A14">
        <v>13</v>
      </c>
      <c r="B14" t="s">
        <v>150</v>
      </c>
      <c r="C14">
        <v>2</v>
      </c>
      <c r="D14">
        <f t="shared" si="0"/>
        <v>0.3010299956639812</v>
      </c>
      <c r="E14">
        <f t="shared" si="1"/>
        <v>3.2668613620769359E-2</v>
      </c>
      <c r="F14">
        <f t="shared" si="2"/>
        <v>-5.9046757898736091E-3</v>
      </c>
      <c r="G14">
        <f t="shared" si="3"/>
        <v>2.3076923076923075</v>
      </c>
      <c r="H14">
        <f t="shared" si="4"/>
        <v>0.43333333333333335</v>
      </c>
    </row>
    <row r="15" spans="1:11" x14ac:dyDescent="0.35">
      <c r="A15">
        <v>14</v>
      </c>
      <c r="B15" t="s">
        <v>45</v>
      </c>
      <c r="C15">
        <v>3</v>
      </c>
      <c r="D15">
        <f t="shared" si="0"/>
        <v>0.47712125471966244</v>
      </c>
      <c r="E15">
        <f t="shared" si="1"/>
        <v>2.1653664113389865E-5</v>
      </c>
      <c r="F15">
        <f t="shared" si="2"/>
        <v>-1.0076207299482926E-7</v>
      </c>
      <c r="G15">
        <f t="shared" si="3"/>
        <v>2.1428571428571428</v>
      </c>
      <c r="H15">
        <f t="shared" si="4"/>
        <v>0.46666666666666667</v>
      </c>
    </row>
    <row r="16" spans="1:11" x14ac:dyDescent="0.35">
      <c r="A16">
        <v>15</v>
      </c>
      <c r="B16" t="s">
        <v>105</v>
      </c>
      <c r="C16">
        <v>3</v>
      </c>
      <c r="D16">
        <f t="shared" si="0"/>
        <v>0.47712125471966244</v>
      </c>
      <c r="E16">
        <f t="shared" si="1"/>
        <v>2.1653664113389865E-5</v>
      </c>
      <c r="F16">
        <f t="shared" si="2"/>
        <v>-1.0076207299482926E-7</v>
      </c>
      <c r="G16">
        <f t="shared" si="3"/>
        <v>2</v>
      </c>
      <c r="H16">
        <f t="shared" si="4"/>
        <v>0.5</v>
      </c>
    </row>
    <row r="17" spans="1:8" x14ac:dyDescent="0.35">
      <c r="A17">
        <v>16</v>
      </c>
      <c r="B17" t="s">
        <v>8</v>
      </c>
      <c r="C17">
        <v>4</v>
      </c>
      <c r="D17">
        <f t="shared" si="0"/>
        <v>0.6020599913279624</v>
      </c>
      <c r="E17">
        <f t="shared" si="1"/>
        <v>1.4468574286027004E-2</v>
      </c>
      <c r="F17">
        <f t="shared" si="2"/>
        <v>1.7403580549445743E-3</v>
      </c>
      <c r="G17">
        <f t="shared" si="3"/>
        <v>1.875</v>
      </c>
      <c r="H17">
        <f t="shared" si="4"/>
        <v>0.53333333333333333</v>
      </c>
    </row>
    <row r="18" spans="1:8" x14ac:dyDescent="0.35">
      <c r="A18">
        <v>17</v>
      </c>
      <c r="B18" t="s">
        <v>28</v>
      </c>
      <c r="C18">
        <v>4</v>
      </c>
      <c r="D18">
        <f t="shared" si="0"/>
        <v>0.6020599913279624</v>
      </c>
      <c r="E18">
        <f t="shared" si="1"/>
        <v>1.4468574286027004E-2</v>
      </c>
      <c r="F18">
        <f t="shared" si="2"/>
        <v>1.7403580549445743E-3</v>
      </c>
      <c r="G18">
        <f t="shared" si="3"/>
        <v>1.7647058823529411</v>
      </c>
      <c r="H18">
        <f t="shared" si="4"/>
        <v>0.56666666666666665</v>
      </c>
    </row>
    <row r="19" spans="1:8" x14ac:dyDescent="0.35">
      <c r="A19">
        <v>18</v>
      </c>
      <c r="B19" t="s">
        <v>110</v>
      </c>
      <c r="C19">
        <v>4</v>
      </c>
      <c r="D19">
        <f t="shared" si="0"/>
        <v>0.6020599913279624</v>
      </c>
      <c r="E19">
        <f t="shared" si="1"/>
        <v>1.4468574286027004E-2</v>
      </c>
      <c r="F19">
        <f t="shared" si="2"/>
        <v>1.7403580549445743E-3</v>
      </c>
      <c r="G19">
        <f t="shared" si="3"/>
        <v>1.6666666666666667</v>
      </c>
      <c r="H19">
        <f t="shared" si="4"/>
        <v>0.6</v>
      </c>
    </row>
    <row r="20" spans="1:8" x14ac:dyDescent="0.35">
      <c r="A20">
        <v>19</v>
      </c>
      <c r="B20" t="s">
        <v>119</v>
      </c>
      <c r="C20">
        <v>4</v>
      </c>
      <c r="D20">
        <f t="shared" si="0"/>
        <v>0.6020599913279624</v>
      </c>
      <c r="E20">
        <f t="shared" si="1"/>
        <v>1.4468574286027004E-2</v>
      </c>
      <c r="F20">
        <f t="shared" si="2"/>
        <v>1.7403580549445743E-3</v>
      </c>
      <c r="G20">
        <f t="shared" si="3"/>
        <v>1.5789473684210527</v>
      </c>
      <c r="H20">
        <f t="shared" si="4"/>
        <v>0.6333333333333333</v>
      </c>
    </row>
    <row r="21" spans="1:8" x14ac:dyDescent="0.35">
      <c r="A21">
        <v>20</v>
      </c>
      <c r="B21" t="s">
        <v>15</v>
      </c>
      <c r="C21">
        <v>5</v>
      </c>
      <c r="D21">
        <f t="shared" si="0"/>
        <v>0.69897000433601886</v>
      </c>
      <c r="E21">
        <f t="shared" si="1"/>
        <v>4.7173841712951609E-2</v>
      </c>
      <c r="F21">
        <f t="shared" si="2"/>
        <v>1.0245941412973936E-2</v>
      </c>
      <c r="G21">
        <f t="shared" si="3"/>
        <v>1.5</v>
      </c>
      <c r="H21">
        <f t="shared" si="4"/>
        <v>0.66666666666666663</v>
      </c>
    </row>
    <row r="22" spans="1:8" x14ac:dyDescent="0.35">
      <c r="A22">
        <v>21</v>
      </c>
      <c r="B22" t="s">
        <v>75</v>
      </c>
      <c r="C22">
        <v>5</v>
      </c>
      <c r="D22">
        <f t="shared" si="0"/>
        <v>0.69897000433601886</v>
      </c>
      <c r="E22">
        <f t="shared" si="1"/>
        <v>4.7173841712951609E-2</v>
      </c>
      <c r="F22">
        <f t="shared" si="2"/>
        <v>1.0245941412973936E-2</v>
      </c>
      <c r="G22">
        <f t="shared" si="3"/>
        <v>1.4285714285714286</v>
      </c>
      <c r="H22">
        <f t="shared" si="4"/>
        <v>0.7</v>
      </c>
    </row>
    <row r="23" spans="1:8" x14ac:dyDescent="0.35">
      <c r="A23">
        <v>22</v>
      </c>
      <c r="B23" t="s">
        <v>142</v>
      </c>
      <c r="C23">
        <v>5</v>
      </c>
      <c r="D23">
        <f t="shared" si="0"/>
        <v>0.69897000433601886</v>
      </c>
      <c r="E23">
        <f t="shared" si="1"/>
        <v>4.7173841712951609E-2</v>
      </c>
      <c r="F23">
        <f t="shared" si="2"/>
        <v>1.0245941412973936E-2</v>
      </c>
      <c r="G23">
        <f t="shared" si="3"/>
        <v>1.3636363636363635</v>
      </c>
      <c r="H23">
        <f t="shared" si="4"/>
        <v>0.73333333333333339</v>
      </c>
    </row>
    <row r="24" spans="1:8" x14ac:dyDescent="0.35">
      <c r="A24">
        <v>23</v>
      </c>
      <c r="B24" t="s">
        <v>90</v>
      </c>
      <c r="C24">
        <v>6</v>
      </c>
      <c r="D24">
        <f t="shared" si="0"/>
        <v>0.77815125038364363</v>
      </c>
      <c r="E24">
        <f t="shared" si="1"/>
        <v>8.7839116229364467E-2</v>
      </c>
      <c r="F24">
        <f t="shared" si="2"/>
        <v>2.6033462646053957E-2</v>
      </c>
      <c r="G24">
        <f t="shared" si="3"/>
        <v>1.3043478260869565</v>
      </c>
      <c r="H24">
        <f t="shared" si="4"/>
        <v>0.76666666666666661</v>
      </c>
    </row>
    <row r="25" spans="1:8" x14ac:dyDescent="0.35">
      <c r="A25">
        <v>24</v>
      </c>
      <c r="B25" t="s">
        <v>68</v>
      </c>
      <c r="C25">
        <v>7</v>
      </c>
      <c r="D25">
        <f t="shared" si="0"/>
        <v>0.84509804001425681</v>
      </c>
      <c r="E25">
        <f t="shared" si="1"/>
        <v>0.13200391879894005</v>
      </c>
      <c r="F25">
        <f t="shared" si="2"/>
        <v>4.796011728029468E-2</v>
      </c>
      <c r="G25">
        <f t="shared" si="3"/>
        <v>1.25</v>
      </c>
      <c r="H25">
        <f t="shared" si="4"/>
        <v>0.8</v>
      </c>
    </row>
    <row r="26" spans="1:8" x14ac:dyDescent="0.35">
      <c r="A26">
        <v>25</v>
      </c>
      <c r="B26" t="s">
        <v>81</v>
      </c>
      <c r="C26">
        <v>7</v>
      </c>
      <c r="D26">
        <f t="shared" si="0"/>
        <v>0.84509804001425681</v>
      </c>
      <c r="E26">
        <f t="shared" si="1"/>
        <v>0.13200391879894005</v>
      </c>
      <c r="F26">
        <f t="shared" si="2"/>
        <v>4.796011728029468E-2</v>
      </c>
      <c r="G26">
        <f t="shared" si="3"/>
        <v>1.2</v>
      </c>
      <c r="H26">
        <f t="shared" si="4"/>
        <v>0.83333333333333337</v>
      </c>
    </row>
    <row r="27" spans="1:8" x14ac:dyDescent="0.35">
      <c r="A27">
        <v>26</v>
      </c>
      <c r="B27" t="s">
        <v>129</v>
      </c>
      <c r="C27">
        <v>8</v>
      </c>
      <c r="D27">
        <f t="shared" si="0"/>
        <v>0.90308998699194354</v>
      </c>
      <c r="E27">
        <f t="shared" si="1"/>
        <v>0.17750665153019768</v>
      </c>
      <c r="F27">
        <f t="shared" si="2"/>
        <v>7.4786282785544875E-2</v>
      </c>
      <c r="G27">
        <f t="shared" si="3"/>
        <v>1.1538461538461537</v>
      </c>
      <c r="H27">
        <f t="shared" si="4"/>
        <v>0.8666666666666667</v>
      </c>
    </row>
    <row r="28" spans="1:8" x14ac:dyDescent="0.35">
      <c r="A28">
        <v>27</v>
      </c>
      <c r="B28" t="s">
        <v>124</v>
      </c>
      <c r="C28">
        <v>9</v>
      </c>
      <c r="D28">
        <f t="shared" si="0"/>
        <v>0.95424250943932487</v>
      </c>
      <c r="E28">
        <f t="shared" si="1"/>
        <v>0.22322592120433199</v>
      </c>
      <c r="F28">
        <f t="shared" si="2"/>
        <v>0.10546708332111528</v>
      </c>
      <c r="G28">
        <f t="shared" si="3"/>
        <v>1.1111111111111112</v>
      </c>
      <c r="H28">
        <f t="shared" si="4"/>
        <v>0.89999999999999991</v>
      </c>
    </row>
    <row r="29" spans="1:8" x14ac:dyDescent="0.35">
      <c r="A29">
        <v>28</v>
      </c>
      <c r="B29" t="s">
        <v>58</v>
      </c>
      <c r="C29">
        <v>10</v>
      </c>
      <c r="D29">
        <f t="shared" si="0"/>
        <v>1</v>
      </c>
      <c r="E29">
        <f t="shared" si="1"/>
        <v>0.26855756054834545</v>
      </c>
      <c r="F29">
        <f t="shared" si="2"/>
        <v>0.13917334803155076</v>
      </c>
      <c r="G29">
        <f t="shared" si="3"/>
        <v>1.0714285714285714</v>
      </c>
      <c r="H29">
        <f t="shared" si="4"/>
        <v>0.93333333333333335</v>
      </c>
    </row>
    <row r="30" spans="1:8" x14ac:dyDescent="0.35">
      <c r="A30">
        <v>29</v>
      </c>
      <c r="B30" t="s">
        <v>38</v>
      </c>
      <c r="C30">
        <v>12</v>
      </c>
      <c r="D30">
        <f t="shared" si="0"/>
        <v>1.0791812460476249</v>
      </c>
      <c r="E30">
        <f t="shared" si="1"/>
        <v>0.35689469537352869</v>
      </c>
      <c r="F30">
        <f t="shared" si="2"/>
        <v>0.21321126135174653</v>
      </c>
      <c r="G30">
        <f t="shared" si="3"/>
        <v>1.0344827586206897</v>
      </c>
      <c r="H30">
        <f t="shared" si="4"/>
        <v>0.96666666666666656</v>
      </c>
    </row>
    <row r="33" spans="2:8" x14ac:dyDescent="0.35">
      <c r="B33" t="s">
        <v>173</v>
      </c>
      <c r="C33" t="s">
        <v>178</v>
      </c>
      <c r="D33" t="s">
        <v>179</v>
      </c>
      <c r="E33" t="s">
        <v>174</v>
      </c>
      <c r="F33" t="s">
        <v>175</v>
      </c>
      <c r="G33" t="s">
        <v>176</v>
      </c>
      <c r="H33" s="1" t="s">
        <v>177</v>
      </c>
    </row>
    <row r="34" spans="2:8" x14ac:dyDescent="0.35">
      <c r="B34">
        <v>2</v>
      </c>
      <c r="C34">
        <v>0</v>
      </c>
      <c r="D34">
        <v>1.7000000000000001E-2</v>
      </c>
      <c r="E34">
        <f>(C34-D34)/($K$9-$K$10)</f>
        <v>-0.17</v>
      </c>
      <c r="F34" s="2">
        <f>C34+(E34*($K$8-$K$9))</f>
        <v>3.3744106633106117E-3</v>
      </c>
      <c r="G34" s="2">
        <f t="shared" ref="G34:G40" si="5">$K$3+(F34*$K$7)</f>
        <v>0.48291514813490949</v>
      </c>
      <c r="H34" s="3">
        <f t="shared" ref="H34:H40" si="6">10^G34</f>
        <v>3.0402909597323573</v>
      </c>
    </row>
    <row r="35" spans="2:8" x14ac:dyDescent="0.35">
      <c r="B35">
        <v>5</v>
      </c>
      <c r="C35">
        <v>0.84199999999999997</v>
      </c>
      <c r="D35">
        <v>0.84599999999999997</v>
      </c>
      <c r="E35">
        <f t="shared" ref="E35:E40" si="7">(C35-D35)/($K$9-$K$10)</f>
        <v>-4.0000000000000036E-2</v>
      </c>
      <c r="F35" s="2">
        <f t="shared" ref="F35:F40" si="8">C35+(E35*($K$8-$K$9))</f>
        <v>0.84279397897960251</v>
      </c>
      <c r="G35" s="2">
        <f t="shared" si="5"/>
        <v>0.76663718052233187</v>
      </c>
      <c r="H35" s="3">
        <f t="shared" si="6"/>
        <v>5.8430174123611405</v>
      </c>
    </row>
    <row r="36" spans="2:8" x14ac:dyDescent="0.35">
      <c r="B36">
        <v>10</v>
      </c>
      <c r="C36">
        <v>1.282</v>
      </c>
      <c r="D36">
        <v>1.27</v>
      </c>
      <c r="E36">
        <f t="shared" si="7"/>
        <v>0.12000000000000011</v>
      </c>
      <c r="F36" s="2">
        <f t="shared" si="8"/>
        <v>1.2796180630611926</v>
      </c>
      <c r="G36" s="2">
        <f t="shared" si="5"/>
        <v>0.91428279376434274</v>
      </c>
      <c r="H36" s="3">
        <f t="shared" si="6"/>
        <v>8.2088589569367976</v>
      </c>
    </row>
    <row r="37" spans="2:8" x14ac:dyDescent="0.35">
      <c r="B37">
        <v>25</v>
      </c>
      <c r="C37">
        <v>1.7509999999999999</v>
      </c>
      <c r="D37">
        <v>1.716</v>
      </c>
      <c r="E37">
        <f t="shared" si="7"/>
        <v>0.3499999999999992</v>
      </c>
      <c r="F37" s="2">
        <f t="shared" si="8"/>
        <v>1.744052683928478</v>
      </c>
      <c r="G37" s="2">
        <f t="shared" si="5"/>
        <v>1.0712607098353883</v>
      </c>
      <c r="H37" s="3">
        <f t="shared" si="6"/>
        <v>11.78313110364236</v>
      </c>
    </row>
    <row r="38" spans="2:8" x14ac:dyDescent="0.35">
      <c r="B38">
        <v>50</v>
      </c>
      <c r="C38">
        <v>2.0539999999999998</v>
      </c>
      <c r="D38">
        <v>2</v>
      </c>
      <c r="E38">
        <f t="shared" si="7"/>
        <v>0.53999999999999826</v>
      </c>
      <c r="F38" s="2">
        <f t="shared" si="8"/>
        <v>2.0432812837753662</v>
      </c>
      <c r="G38" s="2">
        <f t="shared" si="5"/>
        <v>1.1723993414582963</v>
      </c>
      <c r="H38" s="3">
        <f t="shared" si="6"/>
        <v>14.873026147760147</v>
      </c>
    </row>
    <row r="39" spans="2:8" x14ac:dyDescent="0.35">
      <c r="B39">
        <v>100</v>
      </c>
      <c r="C39">
        <v>2.3260000000000001</v>
      </c>
      <c r="D39">
        <v>2.2519999999999998</v>
      </c>
      <c r="E39">
        <f t="shared" si="7"/>
        <v>0.74000000000000288</v>
      </c>
      <c r="F39" s="2">
        <f t="shared" si="8"/>
        <v>2.3113113888773538</v>
      </c>
      <c r="G39" s="2">
        <f t="shared" si="5"/>
        <v>1.2629929480775504</v>
      </c>
      <c r="H39" s="3">
        <f t="shared" si="6"/>
        <v>18.322846701297195</v>
      </c>
    </row>
    <row r="40" spans="2:8" x14ac:dyDescent="0.35">
      <c r="B40">
        <v>200</v>
      </c>
      <c r="C40">
        <v>2.5760000000000001</v>
      </c>
      <c r="D40">
        <v>2.4820000000000002</v>
      </c>
      <c r="E40">
        <f t="shared" si="7"/>
        <v>0.93999999999999861</v>
      </c>
      <c r="F40" s="2">
        <f t="shared" si="8"/>
        <v>2.5573414939793415</v>
      </c>
      <c r="G40" s="2">
        <f t="shared" si="5"/>
        <v>1.346150601392734</v>
      </c>
      <c r="H40" s="3">
        <f t="shared" si="6"/>
        <v>22.189657627525573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CF55-D9FE-4323-B748-B41BDAE8B441}">
  <dimension ref="A1:K40"/>
  <sheetViews>
    <sheetView tabSelected="1" workbookViewId="0"/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J1" t="s">
        <v>163</v>
      </c>
      <c r="K1">
        <f>COUNT(C2:C30)</f>
        <v>29</v>
      </c>
    </row>
    <row r="2" spans="1:11" x14ac:dyDescent="0.35">
      <c r="A2">
        <v>1</v>
      </c>
      <c r="B2" t="s">
        <v>34</v>
      </c>
      <c r="C2">
        <v>1.04</v>
      </c>
      <c r="D2">
        <f t="shared" ref="D2:D30" si="0">LOG(C2)</f>
        <v>1.703333929878037E-2</v>
      </c>
      <c r="E2">
        <f t="shared" ref="E2:E30" si="1">(D2-$K$3)^2</f>
        <v>0.2650427248815409</v>
      </c>
      <c r="F2">
        <f t="shared" ref="F2:F30" si="2">(D2-$K$3)^3</f>
        <v>-0.13645009166615443</v>
      </c>
      <c r="G2">
        <f t="shared" ref="G2:G30" si="3">($K$1+1)/A2</f>
        <v>30</v>
      </c>
      <c r="H2">
        <f t="shared" ref="H2:H30" si="4">1/G2</f>
        <v>3.3333333333333333E-2</v>
      </c>
      <c r="J2" t="s">
        <v>164</v>
      </c>
      <c r="K2">
        <f>AVERAGE(C2:C30)</f>
        <v>4.3882758620689648</v>
      </c>
    </row>
    <row r="3" spans="1:11" x14ac:dyDescent="0.35">
      <c r="A3">
        <v>2</v>
      </c>
      <c r="B3" t="s">
        <v>140</v>
      </c>
      <c r="C3">
        <v>1.0900000000000001</v>
      </c>
      <c r="D3">
        <f t="shared" si="0"/>
        <v>3.7426497940623665E-2</v>
      </c>
      <c r="E3">
        <f t="shared" si="1"/>
        <v>0.24446087143726972</v>
      </c>
      <c r="F3">
        <f t="shared" si="2"/>
        <v>-0.12086875072645827</v>
      </c>
      <c r="G3">
        <f t="shared" si="3"/>
        <v>15</v>
      </c>
      <c r="H3">
        <f t="shared" si="4"/>
        <v>6.6666666666666666E-2</v>
      </c>
      <c r="J3" t="s">
        <v>165</v>
      </c>
      <c r="K3">
        <f>AVERAGE(D2:D30)</f>
        <v>0.53185634274903504</v>
      </c>
    </row>
    <row r="4" spans="1:11" x14ac:dyDescent="0.35">
      <c r="A4">
        <v>3</v>
      </c>
      <c r="B4" t="s">
        <v>87</v>
      </c>
      <c r="C4">
        <v>1.1200000000000001</v>
      </c>
      <c r="D4">
        <f t="shared" si="0"/>
        <v>4.9218022670181653E-2</v>
      </c>
      <c r="E4">
        <f t="shared" si="1"/>
        <v>0.23293974800853773</v>
      </c>
      <c r="F4">
        <f t="shared" si="2"/>
        <v>-0.11242564865843208</v>
      </c>
      <c r="G4">
        <f t="shared" si="3"/>
        <v>10</v>
      </c>
      <c r="H4">
        <f t="shared" si="4"/>
        <v>0.1</v>
      </c>
      <c r="J4" t="s">
        <v>166</v>
      </c>
      <c r="K4">
        <f>SUM(E2:E30)</f>
        <v>2.9518054561868361</v>
      </c>
    </row>
    <row r="5" spans="1:11" x14ac:dyDescent="0.35">
      <c r="A5">
        <v>4</v>
      </c>
      <c r="B5" t="s">
        <v>52</v>
      </c>
      <c r="C5">
        <v>1.22</v>
      </c>
      <c r="D5">
        <f t="shared" si="0"/>
        <v>8.6359830674748214E-2</v>
      </c>
      <c r="E5">
        <f t="shared" si="1"/>
        <v>0.19846714227035517</v>
      </c>
      <c r="F5">
        <f t="shared" si="2"/>
        <v>-8.841641964279448E-2</v>
      </c>
      <c r="G5">
        <f t="shared" si="3"/>
        <v>7.5</v>
      </c>
      <c r="H5">
        <f t="shared" si="4"/>
        <v>0.13333333333333333</v>
      </c>
      <c r="J5" t="s">
        <v>167</v>
      </c>
      <c r="K5">
        <f>SUM(F2:F30)</f>
        <v>-2.8232342923289133E-2</v>
      </c>
    </row>
    <row r="6" spans="1:11" x14ac:dyDescent="0.35">
      <c r="A6">
        <v>5</v>
      </c>
      <c r="B6" t="s">
        <v>102</v>
      </c>
      <c r="C6">
        <v>1.39</v>
      </c>
      <c r="D6">
        <f t="shared" si="0"/>
        <v>0.14301480025409505</v>
      </c>
      <c r="E6">
        <f t="shared" si="1"/>
        <v>0.15119774516984419</v>
      </c>
      <c r="F6">
        <f t="shared" si="2"/>
        <v>-5.879196445359907E-2</v>
      </c>
      <c r="G6">
        <f t="shared" si="3"/>
        <v>6</v>
      </c>
      <c r="H6">
        <f t="shared" si="4"/>
        <v>0.16666666666666666</v>
      </c>
      <c r="J6" t="s">
        <v>168</v>
      </c>
      <c r="K6">
        <f>VAR(D2:D30)</f>
        <v>0.10542162343524408</v>
      </c>
    </row>
    <row r="7" spans="1:11" x14ac:dyDescent="0.35">
      <c r="A7">
        <v>6</v>
      </c>
      <c r="B7" t="s">
        <v>65</v>
      </c>
      <c r="C7">
        <v>1.63</v>
      </c>
      <c r="D7">
        <f t="shared" si="0"/>
        <v>0.21218760440395779</v>
      </c>
      <c r="E7">
        <f t="shared" si="1"/>
        <v>0.10218810227513346</v>
      </c>
      <c r="F7">
        <f t="shared" si="2"/>
        <v>-3.266634172816963E-2</v>
      </c>
      <c r="G7">
        <f t="shared" si="3"/>
        <v>5</v>
      </c>
      <c r="H7">
        <f t="shared" si="4"/>
        <v>0.2</v>
      </c>
      <c r="J7" t="s">
        <v>169</v>
      </c>
      <c r="K7">
        <f>STDEV(D2:D30)</f>
        <v>0.32468696221937227</v>
      </c>
    </row>
    <row r="8" spans="1:11" x14ac:dyDescent="0.35">
      <c r="A8">
        <v>7</v>
      </c>
      <c r="B8" t="s">
        <v>150</v>
      </c>
      <c r="C8">
        <v>1.8</v>
      </c>
      <c r="D8">
        <f t="shared" si="0"/>
        <v>0.25527250510330607</v>
      </c>
      <c r="E8">
        <f t="shared" si="1"/>
        <v>7.6498619246838956E-2</v>
      </c>
      <c r="F8">
        <f t="shared" si="2"/>
        <v>-2.1158281685890144E-2</v>
      </c>
      <c r="G8">
        <f t="shared" si="3"/>
        <v>4.2857142857142856</v>
      </c>
      <c r="H8">
        <f t="shared" si="4"/>
        <v>0.23333333333333334</v>
      </c>
      <c r="J8" t="s">
        <v>170</v>
      </c>
      <c r="K8">
        <f>SKEW(D2:D30)</f>
        <v>-3.1639424340754389E-2</v>
      </c>
    </row>
    <row r="9" spans="1:11" x14ac:dyDescent="0.35">
      <c r="A9">
        <v>8</v>
      </c>
      <c r="B9" t="s">
        <v>147</v>
      </c>
      <c r="C9">
        <v>2.0099999999999998</v>
      </c>
      <c r="D9">
        <f t="shared" si="0"/>
        <v>0.30319605742048883</v>
      </c>
      <c r="E9">
        <f t="shared" si="1"/>
        <v>5.2285526086532162E-2</v>
      </c>
      <c r="F9">
        <f t="shared" si="2"/>
        <v>-1.1955623313499589E-2</v>
      </c>
      <c r="G9">
        <f t="shared" si="3"/>
        <v>3.75</v>
      </c>
      <c r="H9">
        <f t="shared" si="4"/>
        <v>0.26666666666666666</v>
      </c>
      <c r="J9" t="s">
        <v>171</v>
      </c>
      <c r="K9">
        <v>0</v>
      </c>
    </row>
    <row r="10" spans="1:11" x14ac:dyDescent="0.35">
      <c r="A10">
        <v>9</v>
      </c>
      <c r="B10" t="s">
        <v>136</v>
      </c>
      <c r="C10">
        <v>2.0699999999999998</v>
      </c>
      <c r="D10">
        <f t="shared" si="0"/>
        <v>0.31597034545691771</v>
      </c>
      <c r="E10">
        <f t="shared" si="1"/>
        <v>4.6606763826812087E-2</v>
      </c>
      <c r="F10">
        <f t="shared" si="2"/>
        <v>-1.0061747689309506E-2</v>
      </c>
      <c r="G10">
        <f t="shared" si="3"/>
        <v>3.3333333333333335</v>
      </c>
      <c r="H10">
        <f t="shared" si="4"/>
        <v>0.3</v>
      </c>
      <c r="J10" t="s">
        <v>172</v>
      </c>
      <c r="K10">
        <v>-0.1</v>
      </c>
    </row>
    <row r="11" spans="1:11" x14ac:dyDescent="0.35">
      <c r="A11">
        <v>10</v>
      </c>
      <c r="B11" t="s">
        <v>55</v>
      </c>
      <c r="C11">
        <v>2.08</v>
      </c>
      <c r="D11">
        <f t="shared" si="0"/>
        <v>0.31806333496276157</v>
      </c>
      <c r="E11">
        <f t="shared" si="1"/>
        <v>4.5707450178301585E-2</v>
      </c>
      <c r="F11">
        <f t="shared" si="2"/>
        <v>-9.7719332518603381E-3</v>
      </c>
      <c r="G11">
        <f t="shared" si="3"/>
        <v>3</v>
      </c>
      <c r="H11">
        <f t="shared" si="4"/>
        <v>0.33333333333333331</v>
      </c>
    </row>
    <row r="12" spans="1:11" x14ac:dyDescent="0.35">
      <c r="A12">
        <v>11</v>
      </c>
      <c r="B12" t="s">
        <v>115</v>
      </c>
      <c r="C12">
        <v>2.1</v>
      </c>
      <c r="D12">
        <f t="shared" si="0"/>
        <v>0.3222192947339193</v>
      </c>
      <c r="E12">
        <f t="shared" si="1"/>
        <v>4.3947691900491942E-2</v>
      </c>
      <c r="F12">
        <f t="shared" si="2"/>
        <v>-9.2130643970969421E-3</v>
      </c>
      <c r="G12">
        <f t="shared" si="3"/>
        <v>2.7272727272727271</v>
      </c>
      <c r="H12">
        <f t="shared" si="4"/>
        <v>0.3666666666666667</v>
      </c>
    </row>
    <row r="13" spans="1:11" x14ac:dyDescent="0.35">
      <c r="A13">
        <v>12</v>
      </c>
      <c r="B13" t="s">
        <v>45</v>
      </c>
      <c r="C13">
        <v>2.5099999999999998</v>
      </c>
      <c r="D13">
        <f t="shared" si="0"/>
        <v>0.39967372148103808</v>
      </c>
      <c r="E13">
        <f t="shared" si="1"/>
        <v>1.7472245365278721E-2</v>
      </c>
      <c r="F13">
        <f t="shared" si="2"/>
        <v>-2.3095271918201522E-3</v>
      </c>
      <c r="G13">
        <f t="shared" si="3"/>
        <v>2.5</v>
      </c>
      <c r="H13">
        <f t="shared" si="4"/>
        <v>0.4</v>
      </c>
    </row>
    <row r="14" spans="1:11" x14ac:dyDescent="0.35">
      <c r="A14">
        <v>13</v>
      </c>
      <c r="B14" t="s">
        <v>105</v>
      </c>
      <c r="C14">
        <v>2.56</v>
      </c>
      <c r="D14">
        <f t="shared" si="0"/>
        <v>0.40823996531184958</v>
      </c>
      <c r="E14">
        <f t="shared" si="1"/>
        <v>1.5281008770692692E-2</v>
      </c>
      <c r="F14">
        <f t="shared" si="2"/>
        <v>-1.8889829478188891E-3</v>
      </c>
      <c r="G14">
        <f t="shared" si="3"/>
        <v>2.3076923076923075</v>
      </c>
      <c r="H14">
        <f t="shared" si="4"/>
        <v>0.43333333333333335</v>
      </c>
    </row>
    <row r="15" spans="1:11" x14ac:dyDescent="0.35">
      <c r="A15">
        <v>14</v>
      </c>
      <c r="B15" t="s">
        <v>97</v>
      </c>
      <c r="C15">
        <v>3.21</v>
      </c>
      <c r="D15">
        <f t="shared" si="0"/>
        <v>0.5065050324048721</v>
      </c>
      <c r="E15">
        <f t="shared" si="1"/>
        <v>6.4268893616606273E-4</v>
      </c>
      <c r="F15">
        <f t="shared" si="2"/>
        <v>-1.6293006675505778E-5</v>
      </c>
      <c r="G15">
        <f t="shared" si="3"/>
        <v>2.1428571428571428</v>
      </c>
      <c r="H15">
        <f t="shared" si="4"/>
        <v>0.46666666666666667</v>
      </c>
    </row>
    <row r="16" spans="1:11" x14ac:dyDescent="0.35">
      <c r="A16">
        <v>15</v>
      </c>
      <c r="B16" t="s">
        <v>28</v>
      </c>
      <c r="C16">
        <v>3.79</v>
      </c>
      <c r="D16">
        <f t="shared" si="0"/>
        <v>0.57863920996807239</v>
      </c>
      <c r="E16">
        <f t="shared" si="1"/>
        <v>2.1886366652340795E-3</v>
      </c>
      <c r="F16">
        <f t="shared" si="2"/>
        <v>1.0239069850036264E-4</v>
      </c>
      <c r="G16">
        <f t="shared" si="3"/>
        <v>2</v>
      </c>
      <c r="H16">
        <f t="shared" si="4"/>
        <v>0.5</v>
      </c>
    </row>
    <row r="17" spans="1:8" x14ac:dyDescent="0.35">
      <c r="A17">
        <v>16</v>
      </c>
      <c r="B17" t="s">
        <v>22</v>
      </c>
      <c r="C17">
        <v>3.8</v>
      </c>
      <c r="D17">
        <f t="shared" si="0"/>
        <v>0.57978359661681012</v>
      </c>
      <c r="E17">
        <f t="shared" si="1"/>
        <v>2.2970216633061611E-3</v>
      </c>
      <c r="F17">
        <f t="shared" si="2"/>
        <v>1.1008994039705336E-4</v>
      </c>
      <c r="G17">
        <f t="shared" si="3"/>
        <v>1.875</v>
      </c>
      <c r="H17">
        <f t="shared" si="4"/>
        <v>0.53333333333333333</v>
      </c>
    </row>
    <row r="18" spans="1:8" x14ac:dyDescent="0.35">
      <c r="A18">
        <v>17</v>
      </c>
      <c r="B18" t="s">
        <v>119</v>
      </c>
      <c r="C18">
        <v>4.04</v>
      </c>
      <c r="D18">
        <f t="shared" si="0"/>
        <v>0.60638136511060492</v>
      </c>
      <c r="E18">
        <f t="shared" si="1"/>
        <v>5.5539789579924911E-3</v>
      </c>
      <c r="F18">
        <f t="shared" si="2"/>
        <v>4.1391040604007897E-4</v>
      </c>
      <c r="G18">
        <f t="shared" si="3"/>
        <v>1.7647058823529411</v>
      </c>
      <c r="H18">
        <f t="shared" si="4"/>
        <v>0.56666666666666665</v>
      </c>
    </row>
    <row r="19" spans="1:8" x14ac:dyDescent="0.35">
      <c r="A19">
        <v>18</v>
      </c>
      <c r="B19" t="s">
        <v>15</v>
      </c>
      <c r="C19">
        <v>4.57</v>
      </c>
      <c r="D19">
        <f t="shared" si="0"/>
        <v>0.6599162000698503</v>
      </c>
      <c r="E19">
        <f t="shared" si="1"/>
        <v>1.6399327057027561E-2</v>
      </c>
      <c r="F19">
        <f t="shared" si="2"/>
        <v>2.1000954830803346E-3</v>
      </c>
      <c r="G19">
        <f t="shared" si="3"/>
        <v>1.6666666666666667</v>
      </c>
      <c r="H19">
        <f t="shared" si="4"/>
        <v>0.6</v>
      </c>
    </row>
    <row r="20" spans="1:8" x14ac:dyDescent="0.35">
      <c r="A20">
        <v>19</v>
      </c>
      <c r="B20" t="s">
        <v>142</v>
      </c>
      <c r="C20">
        <v>5.0199999999999996</v>
      </c>
      <c r="D20">
        <f t="shared" si="0"/>
        <v>0.70070371714501933</v>
      </c>
      <c r="E20">
        <f t="shared" si="1"/>
        <v>2.8509435840417693E-2</v>
      </c>
      <c r="F20">
        <f t="shared" si="2"/>
        <v>4.8137433871652995E-3</v>
      </c>
      <c r="G20">
        <f t="shared" si="3"/>
        <v>1.5789473684210527</v>
      </c>
      <c r="H20">
        <f t="shared" si="4"/>
        <v>0.6333333333333333</v>
      </c>
    </row>
    <row r="21" spans="1:8" x14ac:dyDescent="0.35">
      <c r="A21">
        <v>20</v>
      </c>
      <c r="B21" t="s">
        <v>129</v>
      </c>
      <c r="C21">
        <v>5.51</v>
      </c>
      <c r="D21">
        <f t="shared" si="0"/>
        <v>0.74115159885178505</v>
      </c>
      <c r="E21">
        <f t="shared" si="1"/>
        <v>4.3804504227115716E-2</v>
      </c>
      <c r="F21">
        <f t="shared" si="2"/>
        <v>9.1680749306681797E-3</v>
      </c>
      <c r="G21">
        <f t="shared" si="3"/>
        <v>1.5</v>
      </c>
      <c r="H21">
        <f t="shared" si="4"/>
        <v>0.66666666666666663</v>
      </c>
    </row>
    <row r="22" spans="1:8" x14ac:dyDescent="0.35">
      <c r="A22">
        <v>21</v>
      </c>
      <c r="B22" t="s">
        <v>110</v>
      </c>
      <c r="C22">
        <v>5.86</v>
      </c>
      <c r="D22">
        <f t="shared" si="0"/>
        <v>0.7678976160180907</v>
      </c>
      <c r="E22">
        <f t="shared" si="1"/>
        <v>5.5715482686477011E-2</v>
      </c>
      <c r="F22">
        <f t="shared" si="2"/>
        <v>1.3151153474116059E-2</v>
      </c>
      <c r="G22">
        <f t="shared" si="3"/>
        <v>1.4285714285714286</v>
      </c>
      <c r="H22">
        <f t="shared" si="4"/>
        <v>0.7</v>
      </c>
    </row>
    <row r="23" spans="1:8" x14ac:dyDescent="0.35">
      <c r="A23">
        <v>22</v>
      </c>
      <c r="B23" t="s">
        <v>90</v>
      </c>
      <c r="C23">
        <v>5.91</v>
      </c>
      <c r="D23">
        <f t="shared" si="0"/>
        <v>0.77158748088125539</v>
      </c>
      <c r="E23">
        <f t="shared" si="1"/>
        <v>5.7471018590169717E-2</v>
      </c>
      <c r="F23">
        <f t="shared" si="2"/>
        <v>1.377759269623938E-2</v>
      </c>
      <c r="G23">
        <f t="shared" si="3"/>
        <v>1.3636363636363635</v>
      </c>
      <c r="H23">
        <f t="shared" si="4"/>
        <v>0.73333333333333339</v>
      </c>
    </row>
    <row r="24" spans="1:8" x14ac:dyDescent="0.35">
      <c r="A24">
        <v>23</v>
      </c>
      <c r="B24" t="s">
        <v>8</v>
      </c>
      <c r="C24">
        <v>6.86</v>
      </c>
      <c r="D24">
        <f t="shared" si="0"/>
        <v>0.83632411570675169</v>
      </c>
      <c r="E24">
        <f t="shared" si="1"/>
        <v>9.2700624769831694E-2</v>
      </c>
      <c r="F24">
        <f t="shared" si="2"/>
        <v>2.82243527754596E-2</v>
      </c>
      <c r="G24">
        <f t="shared" si="3"/>
        <v>1.3043478260869565</v>
      </c>
      <c r="H24">
        <f t="shared" si="4"/>
        <v>0.76666666666666661</v>
      </c>
    </row>
    <row r="25" spans="1:8" x14ac:dyDescent="0.35">
      <c r="A25">
        <v>24</v>
      </c>
      <c r="B25" t="s">
        <v>68</v>
      </c>
      <c r="C25">
        <v>8.0299999999999994</v>
      </c>
      <c r="D25">
        <f t="shared" si="0"/>
        <v>0.90471554527868092</v>
      </c>
      <c r="E25">
        <f t="shared" si="1"/>
        <v>0.13902398491104348</v>
      </c>
      <c r="F25">
        <f t="shared" si="2"/>
        <v>5.1836372146425197E-2</v>
      </c>
      <c r="G25">
        <f t="shared" si="3"/>
        <v>1.25</v>
      </c>
      <c r="H25">
        <f t="shared" si="4"/>
        <v>0.8</v>
      </c>
    </row>
    <row r="26" spans="1:8" x14ac:dyDescent="0.35">
      <c r="A26">
        <v>25</v>
      </c>
      <c r="B26" t="s">
        <v>75</v>
      </c>
      <c r="C26">
        <v>8.74</v>
      </c>
      <c r="D26">
        <f t="shared" si="0"/>
        <v>0.94151143263440307</v>
      </c>
      <c r="E26">
        <f t="shared" si="1"/>
        <v>0.16781729266898895</v>
      </c>
      <c r="F26">
        <f t="shared" si="2"/>
        <v>6.8747208112633781E-2</v>
      </c>
      <c r="G26">
        <f t="shared" si="3"/>
        <v>1.2</v>
      </c>
      <c r="H26">
        <f t="shared" si="4"/>
        <v>0.83333333333333337</v>
      </c>
    </row>
    <row r="27" spans="1:8" x14ac:dyDescent="0.35">
      <c r="A27">
        <v>26</v>
      </c>
      <c r="B27" t="s">
        <v>38</v>
      </c>
      <c r="C27">
        <v>8.89</v>
      </c>
      <c r="D27">
        <f t="shared" si="0"/>
        <v>0.94890176097021373</v>
      </c>
      <c r="E27">
        <f t="shared" si="1"/>
        <v>0.17392688085927785</v>
      </c>
      <c r="F27">
        <f t="shared" si="2"/>
        <v>7.2535408767862644E-2</v>
      </c>
      <c r="G27">
        <f t="shared" si="3"/>
        <v>1.1538461538461537</v>
      </c>
      <c r="H27">
        <f t="shared" si="4"/>
        <v>0.8666666666666667</v>
      </c>
    </row>
    <row r="28" spans="1:8" x14ac:dyDescent="0.35">
      <c r="A28">
        <v>27</v>
      </c>
      <c r="B28" t="s">
        <v>124</v>
      </c>
      <c r="C28">
        <v>9.08</v>
      </c>
      <c r="D28">
        <f t="shared" si="0"/>
        <v>0.95808584852108514</v>
      </c>
      <c r="E28">
        <f t="shared" si="1"/>
        <v>0.18167159159068608</v>
      </c>
      <c r="F28">
        <f t="shared" si="2"/>
        <v>7.7433792696519857E-2</v>
      </c>
      <c r="G28">
        <f t="shared" si="3"/>
        <v>1.1111111111111112</v>
      </c>
      <c r="H28">
        <f t="shared" si="4"/>
        <v>0.89999999999999991</v>
      </c>
    </row>
    <row r="29" spans="1:8" x14ac:dyDescent="0.35">
      <c r="A29">
        <v>28</v>
      </c>
      <c r="B29" t="s">
        <v>81</v>
      </c>
      <c r="C29">
        <v>9.93</v>
      </c>
      <c r="D29">
        <f t="shared" si="0"/>
        <v>0.99694924849538114</v>
      </c>
      <c r="E29">
        <f t="shared" si="1"/>
        <v>0.21631141097557957</v>
      </c>
      <c r="F29">
        <f t="shared" si="2"/>
        <v>0.10060490267672437</v>
      </c>
      <c r="G29">
        <f t="shared" si="3"/>
        <v>1.0714285714285714</v>
      </c>
      <c r="H29">
        <f t="shared" si="4"/>
        <v>0.93333333333333335</v>
      </c>
    </row>
    <row r="30" spans="1:8" x14ac:dyDescent="0.35">
      <c r="A30">
        <v>29</v>
      </c>
      <c r="B30" t="s">
        <v>58</v>
      </c>
      <c r="C30">
        <v>11.4</v>
      </c>
      <c r="D30">
        <f t="shared" si="0"/>
        <v>1.0569048513364727</v>
      </c>
      <c r="E30">
        <f t="shared" si="1"/>
        <v>0.27567593636989263</v>
      </c>
      <c r="F30">
        <f t="shared" si="2"/>
        <v>0.14474323924445751</v>
      </c>
      <c r="G30">
        <f t="shared" si="3"/>
        <v>1.0344827586206897</v>
      </c>
      <c r="H30">
        <f t="shared" si="4"/>
        <v>0.96666666666666656</v>
      </c>
    </row>
    <row r="33" spans="2:8" x14ac:dyDescent="0.35">
      <c r="B33" t="s">
        <v>173</v>
      </c>
      <c r="C33" t="s">
        <v>178</v>
      </c>
      <c r="D33" t="s">
        <v>179</v>
      </c>
      <c r="E33" t="s">
        <v>174</v>
      </c>
      <c r="F33" t="s">
        <v>175</v>
      </c>
      <c r="G33" t="s">
        <v>176</v>
      </c>
      <c r="H33" s="1" t="s">
        <v>177</v>
      </c>
    </row>
    <row r="34" spans="2:8" x14ac:dyDescent="0.35">
      <c r="B34">
        <v>2</v>
      </c>
      <c r="C34">
        <v>0</v>
      </c>
      <c r="D34">
        <v>1.7000000000000001E-2</v>
      </c>
      <c r="E34">
        <f>(C34-D34)/($K$9-$K$10)</f>
        <v>-0.17</v>
      </c>
      <c r="F34" s="2">
        <f>C34+(E34*($K$8-$K$9))</f>
        <v>5.3787021379282469E-3</v>
      </c>
      <c r="G34" s="2">
        <f t="shared" ref="G34:G40" si="5">$K$3+(F34*$K$7)</f>
        <v>0.53360273720688178</v>
      </c>
      <c r="H34" s="3">
        <f t="shared" ref="H34:H40" si="6">10^G34</f>
        <v>3.4166676621368279</v>
      </c>
    </row>
    <row r="35" spans="2:8" x14ac:dyDescent="0.35">
      <c r="B35">
        <v>5</v>
      </c>
      <c r="C35">
        <v>0.84199999999999997</v>
      </c>
      <c r="D35">
        <v>0.84599999999999997</v>
      </c>
      <c r="E35">
        <f t="shared" ref="E35:E40" si="7">(C35-D35)/($K$9-$K$10)</f>
        <v>-4.0000000000000036E-2</v>
      </c>
      <c r="F35" s="2">
        <f t="shared" ref="F35:F40" si="8">C35+(E35*($K$8-$K$9))</f>
        <v>0.84326557697363014</v>
      </c>
      <c r="G35" s="2">
        <f t="shared" si="5"/>
        <v>0.80565368128076931</v>
      </c>
      <c r="H35" s="3">
        <f t="shared" si="6"/>
        <v>6.3922489615438884</v>
      </c>
    </row>
    <row r="36" spans="2:8" x14ac:dyDescent="0.35">
      <c r="B36">
        <v>10</v>
      </c>
      <c r="C36">
        <v>1.282</v>
      </c>
      <c r="D36">
        <v>1.27</v>
      </c>
      <c r="E36">
        <f t="shared" si="7"/>
        <v>0.12000000000000011</v>
      </c>
      <c r="F36" s="2">
        <f t="shared" si="8"/>
        <v>1.2782032690791094</v>
      </c>
      <c r="G36" s="2">
        <f t="shared" si="5"/>
        <v>0.94687227928520201</v>
      </c>
      <c r="H36" s="3">
        <f t="shared" si="6"/>
        <v>8.8485534638806769</v>
      </c>
    </row>
    <row r="37" spans="2:8" x14ac:dyDescent="0.35">
      <c r="B37">
        <v>25</v>
      </c>
      <c r="C37">
        <v>1.7509999999999999</v>
      </c>
      <c r="D37">
        <v>1.716</v>
      </c>
      <c r="E37">
        <f t="shared" si="7"/>
        <v>0.3499999999999992</v>
      </c>
      <c r="F37" s="2">
        <f t="shared" si="8"/>
        <v>1.739926201480736</v>
      </c>
      <c r="G37" s="2">
        <f t="shared" si="5"/>
        <v>1.0967876955937066</v>
      </c>
      <c r="H37" s="3">
        <f t="shared" si="6"/>
        <v>12.496479917546097</v>
      </c>
    </row>
    <row r="38" spans="2:8" x14ac:dyDescent="0.35">
      <c r="B38">
        <v>50</v>
      </c>
      <c r="C38">
        <v>2.0539999999999998</v>
      </c>
      <c r="D38">
        <v>2</v>
      </c>
      <c r="E38">
        <f t="shared" si="7"/>
        <v>0.53999999999999826</v>
      </c>
      <c r="F38" s="2">
        <f t="shared" si="8"/>
        <v>2.0369147108559926</v>
      </c>
      <c r="G38" s="2">
        <f t="shared" si="5"/>
        <v>1.1932159925168184</v>
      </c>
      <c r="H38" s="3">
        <f t="shared" si="6"/>
        <v>15.603283253695436</v>
      </c>
    </row>
    <row r="39" spans="2:8" x14ac:dyDescent="0.35">
      <c r="B39">
        <v>100</v>
      </c>
      <c r="C39">
        <v>2.3260000000000001</v>
      </c>
      <c r="D39">
        <v>2.2519999999999998</v>
      </c>
      <c r="E39">
        <f t="shared" si="7"/>
        <v>0.74000000000000288</v>
      </c>
      <c r="F39" s="2">
        <f t="shared" si="8"/>
        <v>2.3025868259878419</v>
      </c>
      <c r="G39" s="2">
        <f t="shared" si="5"/>
        <v>1.2794762645253739</v>
      </c>
      <c r="H39" s="3">
        <f t="shared" si="6"/>
        <v>19.031642211948594</v>
      </c>
    </row>
    <row r="40" spans="2:8" x14ac:dyDescent="0.35">
      <c r="B40">
        <v>200</v>
      </c>
      <c r="C40">
        <v>2.5760000000000001</v>
      </c>
      <c r="D40">
        <v>2.4820000000000002</v>
      </c>
      <c r="E40">
        <f t="shared" si="7"/>
        <v>0.93999999999999861</v>
      </c>
      <c r="F40" s="2">
        <f t="shared" si="8"/>
        <v>2.546258941119691</v>
      </c>
      <c r="G40" s="2">
        <f t="shared" si="5"/>
        <v>1.3585934233651029</v>
      </c>
      <c r="H40" s="3">
        <f t="shared" si="6"/>
        <v>22.834600789306752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2019-04-16T06:59:32Z</dcterms:modified>
</cp:coreProperties>
</file>