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Bogarnoe\"/>
    </mc:Choice>
  </mc:AlternateContent>
  <xr:revisionPtr revIDLastSave="0" documentId="13_ncr:1_{146B98C6-FFA4-43C7-BDDF-E06786362272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3" l="1"/>
  <c r="G2" i="3"/>
  <c r="H2" i="3" s="1"/>
  <c r="K2" i="3"/>
  <c r="E68" i="3"/>
  <c r="E67" i="3"/>
  <c r="E66" i="3"/>
  <c r="E65" i="3"/>
  <c r="E64" i="3"/>
  <c r="E63" i="3"/>
  <c r="E62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1" i="3"/>
  <c r="G55" i="3" s="1"/>
  <c r="H55" i="3" s="1"/>
  <c r="K8" i="2"/>
  <c r="K7" i="2"/>
  <c r="K6" i="2"/>
  <c r="K5" i="2"/>
  <c r="K4" i="2"/>
  <c r="K3" i="2"/>
  <c r="F28" i="2" s="1"/>
  <c r="K2" i="2"/>
  <c r="K1" i="2"/>
  <c r="G26" i="2" s="1"/>
  <c r="H26" i="2" s="1"/>
  <c r="G29" i="2"/>
  <c r="H29" i="2" s="1"/>
  <c r="G33" i="2"/>
  <c r="H33" i="2" s="1"/>
  <c r="G37" i="2"/>
  <c r="H37" i="2" s="1"/>
  <c r="G41" i="2"/>
  <c r="H41" i="2" s="1"/>
  <c r="G45" i="2"/>
  <c r="H45" i="2" s="1"/>
  <c r="G49" i="2"/>
  <c r="H49" i="2" s="1"/>
  <c r="G53" i="2"/>
  <c r="H53" i="2" s="1"/>
  <c r="G57" i="2"/>
  <c r="H57" i="2" s="1"/>
  <c r="E46" i="2"/>
  <c r="E50" i="2"/>
  <c r="E54" i="2"/>
  <c r="E58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E68" i="2"/>
  <c r="E67" i="2"/>
  <c r="E66" i="2"/>
  <c r="E65" i="2"/>
  <c r="E64" i="2"/>
  <c r="E63" i="2"/>
  <c r="E62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I13" i="1"/>
  <c r="I3" i="1"/>
  <c r="I20" i="1"/>
  <c r="I27" i="1"/>
  <c r="I52" i="1"/>
  <c r="I48" i="1"/>
  <c r="I19" i="1"/>
  <c r="I30" i="1"/>
  <c r="I32" i="1"/>
  <c r="I45" i="1"/>
  <c r="I50" i="1"/>
  <c r="I31" i="1"/>
  <c r="I16" i="1"/>
  <c r="I54" i="1"/>
  <c r="I24" i="1"/>
  <c r="I39" i="1"/>
  <c r="I18" i="1"/>
  <c r="I41" i="1"/>
  <c r="I23" i="1"/>
  <c r="I58" i="1"/>
  <c r="I22" i="1"/>
  <c r="I11" i="1"/>
  <c r="I35" i="1"/>
  <c r="I34" i="1"/>
  <c r="I17" i="1"/>
  <c r="I5" i="1"/>
  <c r="I12" i="1"/>
  <c r="I40" i="1"/>
  <c r="I33" i="1"/>
  <c r="I8" i="1"/>
  <c r="I46" i="1"/>
  <c r="I9" i="1"/>
  <c r="I29" i="1"/>
  <c r="I47" i="1"/>
  <c r="I15" i="1"/>
  <c r="I59" i="1"/>
  <c r="I4" i="1"/>
  <c r="I55" i="1"/>
  <c r="I44" i="1"/>
  <c r="I53" i="1"/>
  <c r="I49" i="1"/>
  <c r="I38" i="1"/>
  <c r="I25" i="1"/>
  <c r="I57" i="1"/>
  <c r="I37" i="1"/>
  <c r="I26" i="1"/>
  <c r="I42" i="1"/>
  <c r="I51" i="1"/>
  <c r="I7" i="1"/>
  <c r="I56" i="1"/>
  <c r="I6" i="1"/>
  <c r="I10" i="1"/>
  <c r="I28" i="1"/>
  <c r="I36" i="1"/>
  <c r="I43" i="1"/>
  <c r="I21" i="1"/>
  <c r="H13" i="1"/>
  <c r="H3" i="1"/>
  <c r="H20" i="1"/>
  <c r="H27" i="1"/>
  <c r="H52" i="1"/>
  <c r="H48" i="1"/>
  <c r="H19" i="1"/>
  <c r="H30" i="1"/>
  <c r="H32" i="1"/>
  <c r="H45" i="1"/>
  <c r="H50" i="1"/>
  <c r="H31" i="1"/>
  <c r="H16" i="1"/>
  <c r="H54" i="1"/>
  <c r="H24" i="1"/>
  <c r="H39" i="1"/>
  <c r="H18" i="1"/>
  <c r="H41" i="1"/>
  <c r="H23" i="1"/>
  <c r="H58" i="1"/>
  <c r="H22" i="1"/>
  <c r="H11" i="1"/>
  <c r="H35" i="1"/>
  <c r="H34" i="1"/>
  <c r="H17" i="1"/>
  <c r="H5" i="1"/>
  <c r="H12" i="1"/>
  <c r="H40" i="1"/>
  <c r="H33" i="1"/>
  <c r="H8" i="1"/>
  <c r="H46" i="1"/>
  <c r="H9" i="1"/>
  <c r="H29" i="1"/>
  <c r="H47" i="1"/>
  <c r="H15" i="1"/>
  <c r="H59" i="1"/>
  <c r="H4" i="1"/>
  <c r="H55" i="1"/>
  <c r="H44" i="1"/>
  <c r="H53" i="1"/>
  <c r="H49" i="1"/>
  <c r="H38" i="1"/>
  <c r="H25" i="1"/>
  <c r="H57" i="1"/>
  <c r="H37" i="1"/>
  <c r="H26" i="1"/>
  <c r="H42" i="1"/>
  <c r="H51" i="1"/>
  <c r="H7" i="1"/>
  <c r="H56" i="1"/>
  <c r="H6" i="1"/>
  <c r="H10" i="1"/>
  <c r="H28" i="1"/>
  <c r="H36" i="1"/>
  <c r="H43" i="1"/>
  <c r="H21" i="1"/>
  <c r="I14" i="1"/>
  <c r="H14" i="1"/>
  <c r="G7" i="3" l="1"/>
  <c r="H7" i="3" s="1"/>
  <c r="G5" i="3"/>
  <c r="H5" i="3" s="1"/>
  <c r="G13" i="3"/>
  <c r="H13" i="3" s="1"/>
  <c r="G16" i="3"/>
  <c r="H16" i="3" s="1"/>
  <c r="G21" i="3"/>
  <c r="H21" i="3" s="1"/>
  <c r="G24" i="3"/>
  <c r="H24" i="3" s="1"/>
  <c r="G29" i="3"/>
  <c r="H29" i="3" s="1"/>
  <c r="G32" i="3"/>
  <c r="H32" i="3" s="1"/>
  <c r="G37" i="3"/>
  <c r="H37" i="3" s="1"/>
  <c r="G40" i="3"/>
  <c r="H40" i="3" s="1"/>
  <c r="G45" i="3"/>
  <c r="H45" i="3" s="1"/>
  <c r="G48" i="3"/>
  <c r="H48" i="3" s="1"/>
  <c r="G53" i="3"/>
  <c r="H53" i="3" s="1"/>
  <c r="G56" i="3"/>
  <c r="H56" i="3" s="1"/>
  <c r="G3" i="3"/>
  <c r="H3" i="3" s="1"/>
  <c r="G9" i="3"/>
  <c r="H9" i="3" s="1"/>
  <c r="G12" i="3"/>
  <c r="H12" i="3" s="1"/>
  <c r="G17" i="3"/>
  <c r="H17" i="3" s="1"/>
  <c r="G20" i="3"/>
  <c r="H20" i="3" s="1"/>
  <c r="G25" i="3"/>
  <c r="H25" i="3" s="1"/>
  <c r="G28" i="3"/>
  <c r="H28" i="3" s="1"/>
  <c r="G33" i="3"/>
  <c r="H33" i="3" s="1"/>
  <c r="G36" i="3"/>
  <c r="H36" i="3" s="1"/>
  <c r="G41" i="3"/>
  <c r="H41" i="3" s="1"/>
  <c r="G44" i="3"/>
  <c r="H44" i="3" s="1"/>
  <c r="G49" i="3"/>
  <c r="H49" i="3" s="1"/>
  <c r="G52" i="3"/>
  <c r="H52" i="3" s="1"/>
  <c r="G57" i="3"/>
  <c r="H57" i="3" s="1"/>
  <c r="K7" i="3"/>
  <c r="K3" i="3"/>
  <c r="E2" i="3" s="1"/>
  <c r="K8" i="3"/>
  <c r="F65" i="3" s="1"/>
  <c r="K6" i="3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G38" i="3"/>
  <c r="H38" i="3" s="1"/>
  <c r="G42" i="3"/>
  <c r="H42" i="3" s="1"/>
  <c r="G46" i="3"/>
  <c r="H46" i="3" s="1"/>
  <c r="G50" i="3"/>
  <c r="H50" i="3" s="1"/>
  <c r="G54" i="3"/>
  <c r="H54" i="3" s="1"/>
  <c r="G58" i="3"/>
  <c r="H58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5" i="3"/>
  <c r="H35" i="3" s="1"/>
  <c r="G39" i="3"/>
  <c r="H39" i="3" s="1"/>
  <c r="G43" i="3"/>
  <c r="H43" i="3" s="1"/>
  <c r="G47" i="3"/>
  <c r="H47" i="3" s="1"/>
  <c r="G51" i="3"/>
  <c r="H51" i="3" s="1"/>
  <c r="E57" i="2"/>
  <c r="E53" i="2"/>
  <c r="E49" i="2"/>
  <c r="E45" i="2"/>
  <c r="E41" i="2"/>
  <c r="E37" i="2"/>
  <c r="E33" i="2"/>
  <c r="E29" i="2"/>
  <c r="F58" i="2"/>
  <c r="F54" i="2"/>
  <c r="F50" i="2"/>
  <c r="F46" i="2"/>
  <c r="F42" i="2"/>
  <c r="F38" i="2"/>
  <c r="F34" i="2"/>
  <c r="F30" i="2"/>
  <c r="F26" i="2"/>
  <c r="E42" i="2"/>
  <c r="E38" i="2"/>
  <c r="E34" i="2"/>
  <c r="E30" i="2"/>
  <c r="E26" i="2"/>
  <c r="F55" i="2"/>
  <c r="F51" i="2"/>
  <c r="F47" i="2"/>
  <c r="F43" i="2"/>
  <c r="F39" i="2"/>
  <c r="F35" i="2"/>
  <c r="F31" i="2"/>
  <c r="F27" i="2"/>
  <c r="E56" i="2"/>
  <c r="E52" i="2"/>
  <c r="E48" i="2"/>
  <c r="E44" i="2"/>
  <c r="E40" i="2"/>
  <c r="E36" i="2"/>
  <c r="E32" i="2"/>
  <c r="E28" i="2"/>
  <c r="F57" i="2"/>
  <c r="F53" i="2"/>
  <c r="F49" i="2"/>
  <c r="F45" i="2"/>
  <c r="F41" i="2"/>
  <c r="F37" i="2"/>
  <c r="F33" i="2"/>
  <c r="F29" i="2"/>
  <c r="E55" i="2"/>
  <c r="E51" i="2"/>
  <c r="E47" i="2"/>
  <c r="E43" i="2"/>
  <c r="E39" i="2"/>
  <c r="E35" i="2"/>
  <c r="E31" i="2"/>
  <c r="E27" i="2"/>
  <c r="F56" i="2"/>
  <c r="F52" i="2"/>
  <c r="F48" i="2"/>
  <c r="F44" i="2"/>
  <c r="F40" i="2"/>
  <c r="F36" i="2"/>
  <c r="F32" i="2"/>
  <c r="G55" i="2"/>
  <c r="H55" i="2" s="1"/>
  <c r="G51" i="2"/>
  <c r="H51" i="2" s="1"/>
  <c r="G47" i="2"/>
  <c r="H47" i="2" s="1"/>
  <c r="G43" i="2"/>
  <c r="H43" i="2" s="1"/>
  <c r="G39" i="2"/>
  <c r="H39" i="2" s="1"/>
  <c r="G35" i="2"/>
  <c r="H35" i="2" s="1"/>
  <c r="G31" i="2"/>
  <c r="H31" i="2" s="1"/>
  <c r="G27" i="2"/>
  <c r="H27" i="2" s="1"/>
  <c r="G56" i="2"/>
  <c r="H56" i="2" s="1"/>
  <c r="G52" i="2"/>
  <c r="H52" i="2" s="1"/>
  <c r="G48" i="2"/>
  <c r="H48" i="2" s="1"/>
  <c r="G44" i="2"/>
  <c r="H44" i="2" s="1"/>
  <c r="G40" i="2"/>
  <c r="H40" i="2" s="1"/>
  <c r="G36" i="2"/>
  <c r="H36" i="2" s="1"/>
  <c r="G32" i="2"/>
  <c r="H32" i="2" s="1"/>
  <c r="G28" i="2"/>
  <c r="H28" i="2" s="1"/>
  <c r="G58" i="2"/>
  <c r="H58" i="2" s="1"/>
  <c r="G54" i="2"/>
  <c r="H54" i="2" s="1"/>
  <c r="G50" i="2"/>
  <c r="H50" i="2" s="1"/>
  <c r="G46" i="2"/>
  <c r="H46" i="2" s="1"/>
  <c r="G42" i="2"/>
  <c r="H42" i="2" s="1"/>
  <c r="G38" i="2"/>
  <c r="H38" i="2" s="1"/>
  <c r="G34" i="2"/>
  <c r="H34" i="2" s="1"/>
  <c r="G30" i="2"/>
  <c r="H30" i="2" s="1"/>
  <c r="F6" i="2"/>
  <c r="E10" i="2"/>
  <c r="E14" i="2"/>
  <c r="E22" i="2"/>
  <c r="F4" i="2"/>
  <c r="F2" i="2"/>
  <c r="E3" i="2"/>
  <c r="F11" i="2"/>
  <c r="F15" i="2"/>
  <c r="F19" i="2"/>
  <c r="F23" i="2"/>
  <c r="G22" i="2"/>
  <c r="H22" i="2" s="1"/>
  <c r="G18" i="2"/>
  <c r="H18" i="2" s="1"/>
  <c r="G14" i="2"/>
  <c r="H14" i="2" s="1"/>
  <c r="G10" i="2"/>
  <c r="H10" i="2" s="1"/>
  <c r="G7" i="2"/>
  <c r="H7" i="2" s="1"/>
  <c r="G24" i="2"/>
  <c r="H24" i="2" s="1"/>
  <c r="G20" i="2"/>
  <c r="H20" i="2" s="1"/>
  <c r="G16" i="2"/>
  <c r="H16" i="2" s="1"/>
  <c r="G12" i="2"/>
  <c r="H12" i="2" s="1"/>
  <c r="G23" i="2"/>
  <c r="H23" i="2" s="1"/>
  <c r="G19" i="2"/>
  <c r="H19" i="2" s="1"/>
  <c r="G15" i="2"/>
  <c r="H15" i="2" s="1"/>
  <c r="G11" i="2"/>
  <c r="H11" i="2" s="1"/>
  <c r="G8" i="2"/>
  <c r="H8" i="2" s="1"/>
  <c r="G6" i="2"/>
  <c r="H6" i="2" s="1"/>
  <c r="G25" i="2"/>
  <c r="H25" i="2" s="1"/>
  <c r="G21" i="2"/>
  <c r="H21" i="2" s="1"/>
  <c r="G17" i="2"/>
  <c r="H17" i="2" s="1"/>
  <c r="G13" i="2"/>
  <c r="H13" i="2" s="1"/>
  <c r="G9" i="2"/>
  <c r="H9" i="2" s="1"/>
  <c r="G5" i="2"/>
  <c r="H5" i="2" s="1"/>
  <c r="G3" i="2"/>
  <c r="H3" i="2" s="1"/>
  <c r="G4" i="2"/>
  <c r="H4" i="2" s="1"/>
  <c r="G2" i="2"/>
  <c r="H2" i="2" s="1"/>
  <c r="E24" i="2"/>
  <c r="E20" i="2"/>
  <c r="F25" i="2"/>
  <c r="F17" i="2"/>
  <c r="F13" i="2"/>
  <c r="F9" i="2"/>
  <c r="F7" i="2"/>
  <c r="F5" i="2"/>
  <c r="F3" i="2"/>
  <c r="E25" i="2"/>
  <c r="F24" i="2"/>
  <c r="E21" i="2"/>
  <c r="F20" i="2"/>
  <c r="E17" i="2"/>
  <c r="F16" i="2"/>
  <c r="E13" i="2"/>
  <c r="F12" i="2"/>
  <c r="E9" i="2"/>
  <c r="E7" i="2"/>
  <c r="F21" i="2"/>
  <c r="E5" i="2"/>
  <c r="F8" i="2"/>
  <c r="E12" i="2"/>
  <c r="E16" i="2"/>
  <c r="E4" i="2"/>
  <c r="E6" i="2"/>
  <c r="F67" i="2"/>
  <c r="G67" i="2" s="1"/>
  <c r="H67" i="2" s="1"/>
  <c r="F10" i="2"/>
  <c r="E11" i="2"/>
  <c r="F14" i="2"/>
  <c r="E15" i="2"/>
  <c r="F18" i="2"/>
  <c r="E19" i="2"/>
  <c r="F22" i="2"/>
  <c r="E23" i="2"/>
  <c r="E2" i="2"/>
  <c r="E8" i="2"/>
  <c r="F2" i="3" l="1"/>
  <c r="F67" i="3"/>
  <c r="F68" i="3"/>
  <c r="G68" i="3" s="1"/>
  <c r="H68" i="3" s="1"/>
  <c r="F62" i="3"/>
  <c r="G62" i="3" s="1"/>
  <c r="H62" i="3" s="1"/>
  <c r="F63" i="3"/>
  <c r="G63" i="3" s="1"/>
  <c r="H63" i="3" s="1"/>
  <c r="F64" i="3"/>
  <c r="G64" i="3" s="1"/>
  <c r="H64" i="3" s="1"/>
  <c r="F66" i="3"/>
  <c r="G66" i="3" s="1"/>
  <c r="H66" i="3" s="1"/>
  <c r="E57" i="3"/>
  <c r="E53" i="3"/>
  <c r="E49" i="3"/>
  <c r="E45" i="3"/>
  <c r="E41" i="3"/>
  <c r="E37" i="3"/>
  <c r="E33" i="3"/>
  <c r="E29" i="3"/>
  <c r="E25" i="3"/>
  <c r="E21" i="3"/>
  <c r="E17" i="3"/>
  <c r="E13" i="3"/>
  <c r="E9" i="3"/>
  <c r="E7" i="3"/>
  <c r="E5" i="3"/>
  <c r="E3" i="3"/>
  <c r="F46" i="3"/>
  <c r="F42" i="3"/>
  <c r="F38" i="3"/>
  <c r="F34" i="3"/>
  <c r="F30" i="3"/>
  <c r="F26" i="3"/>
  <c r="G67" i="3"/>
  <c r="H67" i="3" s="1"/>
  <c r="G65" i="3"/>
  <c r="H65" i="3" s="1"/>
  <c r="F58" i="3"/>
  <c r="F54" i="3"/>
  <c r="F50" i="3"/>
  <c r="E54" i="3"/>
  <c r="F49" i="3"/>
  <c r="E38" i="3"/>
  <c r="F33" i="3"/>
  <c r="F22" i="3"/>
  <c r="F21" i="3"/>
  <c r="F18" i="3"/>
  <c r="F17" i="3"/>
  <c r="F14" i="3"/>
  <c r="F13" i="3"/>
  <c r="F10" i="3"/>
  <c r="F9" i="3"/>
  <c r="E8" i="3"/>
  <c r="E58" i="3"/>
  <c r="F53" i="3"/>
  <c r="E42" i="3"/>
  <c r="E50" i="3"/>
  <c r="F45" i="3"/>
  <c r="E34" i="3"/>
  <c r="F29" i="3"/>
  <c r="E22" i="3"/>
  <c r="E18" i="3"/>
  <c r="E14" i="3"/>
  <c r="E10" i="3"/>
  <c r="F3" i="3"/>
  <c r="F37" i="3"/>
  <c r="E26" i="3"/>
  <c r="E6" i="3"/>
  <c r="F57" i="3"/>
  <c r="E46" i="3"/>
  <c r="F41" i="3"/>
  <c r="E30" i="3"/>
  <c r="F25" i="3"/>
  <c r="F5" i="3"/>
  <c r="F7" i="3"/>
  <c r="F4" i="3"/>
  <c r="E48" i="3"/>
  <c r="E40" i="3"/>
  <c r="E32" i="3"/>
  <c r="E24" i="3"/>
  <c r="E51" i="3"/>
  <c r="F16" i="3"/>
  <c r="F48" i="3"/>
  <c r="E47" i="3"/>
  <c r="E31" i="3"/>
  <c r="F11" i="3"/>
  <c r="E43" i="3"/>
  <c r="E27" i="3"/>
  <c r="F19" i="3"/>
  <c r="F44" i="3"/>
  <c r="E20" i="3"/>
  <c r="F39" i="3"/>
  <c r="F47" i="3"/>
  <c r="F24" i="3"/>
  <c r="F55" i="3"/>
  <c r="F43" i="3"/>
  <c r="E52" i="3"/>
  <c r="E44" i="3"/>
  <c r="E36" i="3"/>
  <c r="E28" i="3"/>
  <c r="F35" i="3"/>
  <c r="F20" i="3"/>
  <c r="F12" i="3"/>
  <c r="E39" i="3"/>
  <c r="F40" i="3"/>
  <c r="F8" i="3"/>
  <c r="F23" i="3"/>
  <c r="F36" i="3"/>
  <c r="E15" i="3"/>
  <c r="E56" i="3"/>
  <c r="F28" i="3"/>
  <c r="F15" i="3"/>
  <c r="E55" i="3"/>
  <c r="E12" i="3"/>
  <c r="E19" i="3"/>
  <c r="F51" i="3"/>
  <c r="E35" i="3"/>
  <c r="E16" i="3"/>
  <c r="F6" i="3"/>
  <c r="F32" i="3"/>
  <c r="F56" i="3"/>
  <c r="F31" i="3"/>
  <c r="E23" i="3"/>
  <c r="F52" i="3"/>
  <c r="F27" i="3"/>
  <c r="E4" i="3"/>
  <c r="E11" i="3"/>
  <c r="F63" i="2"/>
  <c r="G63" i="2" s="1"/>
  <c r="H63" i="2" s="1"/>
  <c r="F68" i="2"/>
  <c r="G68" i="2" s="1"/>
  <c r="H68" i="2" s="1"/>
  <c r="F66" i="2"/>
  <c r="G66" i="2" s="1"/>
  <c r="H66" i="2" s="1"/>
  <c r="E18" i="2"/>
  <c r="F64" i="2"/>
  <c r="G64" i="2" s="1"/>
  <c r="H64" i="2" s="1"/>
  <c r="F62" i="2"/>
  <c r="G62" i="2" s="1"/>
  <c r="H62" i="2" s="1"/>
  <c r="F65" i="2"/>
  <c r="G65" i="2" s="1"/>
  <c r="H65" i="2" s="1"/>
  <c r="K5" i="3" l="1"/>
  <c r="K4" i="3"/>
</calcChain>
</file>

<file path=xl/sharedStrings.xml><?xml version="1.0" encoding="utf-8"?>
<sst xmlns="http://schemas.openxmlformats.org/spreadsheetml/2006/main" count="573" uniqueCount="290">
  <si>
    <t>Bogarnoe</t>
  </si>
  <si>
    <t>start_date</t>
  </si>
  <si>
    <t>end_date</t>
  </si>
  <si>
    <t>duration</t>
  </si>
  <si>
    <t>peak</t>
  </si>
  <si>
    <t>sum</t>
  </si>
  <si>
    <t>average</t>
  </si>
  <si>
    <t>median</t>
  </si>
  <si>
    <t>10/01/1931</t>
  </si>
  <si>
    <t>11/01/1931</t>
  </si>
  <si>
    <t>1</t>
  </si>
  <si>
    <t>-1.57</t>
  </si>
  <si>
    <t>03/01/1932</t>
  </si>
  <si>
    <t>05/01/1932</t>
  </si>
  <si>
    <t>2</t>
  </si>
  <si>
    <t>-1.18</t>
  </si>
  <si>
    <t>-1.47</t>
  </si>
  <si>
    <t>-0.73</t>
  </si>
  <si>
    <t>10/01/1933</t>
  </si>
  <si>
    <t>11/01/1933</t>
  </si>
  <si>
    <t>-1.11</t>
  </si>
  <si>
    <t>11/01/1934</t>
  </si>
  <si>
    <t>01/01/1935</t>
  </si>
  <si>
    <t>-1.68</t>
  </si>
  <si>
    <t>-1.98</t>
  </si>
  <si>
    <t>-0.99</t>
  </si>
  <si>
    <t>04/01/1935</t>
  </si>
  <si>
    <t>07/01/1935</t>
  </si>
  <si>
    <t>3</t>
  </si>
  <si>
    <t>-1.09</t>
  </si>
  <si>
    <t>-2.59</t>
  </si>
  <si>
    <t>-0.86</t>
  </si>
  <si>
    <t>-0.82</t>
  </si>
  <si>
    <t>01/01/1936</t>
  </si>
  <si>
    <t>06/01/1936</t>
  </si>
  <si>
    <t>5</t>
  </si>
  <si>
    <t>-2.2</t>
  </si>
  <si>
    <t>-7.1</t>
  </si>
  <si>
    <t>-1.42</t>
  </si>
  <si>
    <t>-1.91</t>
  </si>
  <si>
    <t>08/01/1936</t>
  </si>
  <si>
    <t>05/01/1937</t>
  </si>
  <si>
    <t>9</t>
  </si>
  <si>
    <t>-5.81</t>
  </si>
  <si>
    <t>-0.65</t>
  </si>
  <si>
    <t>-0.58</t>
  </si>
  <si>
    <t>08/01/1937</t>
  </si>
  <si>
    <t>10/01/1937</t>
  </si>
  <si>
    <t>-1.46</t>
  </si>
  <si>
    <t>-1.9</t>
  </si>
  <si>
    <t>-0.95</t>
  </si>
  <si>
    <t>05/01/1938</t>
  </si>
  <si>
    <t>08/01/1938</t>
  </si>
  <si>
    <t>-1.22</t>
  </si>
  <si>
    <t>-3.08</t>
  </si>
  <si>
    <t>-1.03</t>
  </si>
  <si>
    <t>-1.05</t>
  </si>
  <si>
    <t>10/01/1938</t>
  </si>
  <si>
    <t>01/01/1939</t>
  </si>
  <si>
    <t>-3.21</t>
  </si>
  <si>
    <t>-1.07</t>
  </si>
  <si>
    <t>-0.92</t>
  </si>
  <si>
    <t>05/01/1939</t>
  </si>
  <si>
    <t>10/01/1939</t>
  </si>
  <si>
    <t>-1.35</t>
  </si>
  <si>
    <t>-5.07</t>
  </si>
  <si>
    <t>-1.01</t>
  </si>
  <si>
    <t>-1.3</t>
  </si>
  <si>
    <t>04/01/1940</t>
  </si>
  <si>
    <t>10/01/1940</t>
  </si>
  <si>
    <t>6</t>
  </si>
  <si>
    <t>-1.76</t>
  </si>
  <si>
    <t>-6.42</t>
  </si>
  <si>
    <t>-1.23</t>
  </si>
  <si>
    <t>08/01/1941</t>
  </si>
  <si>
    <t>01/01/1942</t>
  </si>
  <si>
    <t>-1.15</t>
  </si>
  <si>
    <t>-3.16</t>
  </si>
  <si>
    <t>-0.63</t>
  </si>
  <si>
    <t>08/01/1943</t>
  </si>
  <si>
    <t>10/01/1943</t>
  </si>
  <si>
    <t>-0.84</t>
  </si>
  <si>
    <t>04/01/1944</t>
  </si>
  <si>
    <t>10/01/1944</t>
  </si>
  <si>
    <t>-2.26</t>
  </si>
  <si>
    <t>-8.06</t>
  </si>
  <si>
    <t>-1.34</t>
  </si>
  <si>
    <t>-1.36</t>
  </si>
  <si>
    <t>12/01/1944</t>
  </si>
  <si>
    <t>03/01/1945</t>
  </si>
  <si>
    <t>-1.12</t>
  </si>
  <si>
    <t>-2.3</t>
  </si>
  <si>
    <t>-0.77</t>
  </si>
  <si>
    <t>-0.98</t>
  </si>
  <si>
    <t>05/01/1946</t>
  </si>
  <si>
    <t>08/01/1946</t>
  </si>
  <si>
    <t>-1.53</t>
  </si>
  <si>
    <t>-4.06</t>
  </si>
  <si>
    <t>11/01/1946</t>
  </si>
  <si>
    <t>01/01/1947</t>
  </si>
  <si>
    <t>-1.45</t>
  </si>
  <si>
    <t>-1.79</t>
  </si>
  <si>
    <t>-0.89</t>
  </si>
  <si>
    <t>12/01/1947</t>
  </si>
  <si>
    <t>04/01/1948</t>
  </si>
  <si>
    <t>4</t>
  </si>
  <si>
    <t>-4.11</t>
  </si>
  <si>
    <t>-1.13</t>
  </si>
  <si>
    <t>11/01/1948</t>
  </si>
  <si>
    <t>02/01/1949</t>
  </si>
  <si>
    <t>-2.24</t>
  </si>
  <si>
    <t>-0.75</t>
  </si>
  <si>
    <t>-0.67</t>
  </si>
  <si>
    <t>12/01/1949</t>
  </si>
  <si>
    <t>01/01/1951</t>
  </si>
  <si>
    <t>13</t>
  </si>
  <si>
    <t>-2.06</t>
  </si>
  <si>
    <t>-12.62</t>
  </si>
  <si>
    <t>-0.97</t>
  </si>
  <si>
    <t>04/01/1951</t>
  </si>
  <si>
    <t>07/01/1951</t>
  </si>
  <si>
    <t>-2.19</t>
  </si>
  <si>
    <t>-0.83</t>
  </si>
  <si>
    <t>10/01/1954</t>
  </si>
  <si>
    <t>11/01/1954</t>
  </si>
  <si>
    <t>-1.4</t>
  </si>
  <si>
    <t>01/01/1955</t>
  </si>
  <si>
    <t>03/01/1955</t>
  </si>
  <si>
    <t>-2.51</t>
  </si>
  <si>
    <t>-3.52</t>
  </si>
  <si>
    <t>08/01/1956</t>
  </si>
  <si>
    <t>02/01/1957</t>
  </si>
  <si>
    <t>-3.45</t>
  </si>
  <si>
    <t>-0.57</t>
  </si>
  <si>
    <t>-0.33</t>
  </si>
  <si>
    <t>05/01/1957</t>
  </si>
  <si>
    <t>07/01/1957</t>
  </si>
  <si>
    <t>-1.17</t>
  </si>
  <si>
    <t>07/01/1958</t>
  </si>
  <si>
    <t>08/01/1958</t>
  </si>
  <si>
    <t>08/01/1960</t>
  </si>
  <si>
    <t>09/01/1960</t>
  </si>
  <si>
    <t>02/01/1961</t>
  </si>
  <si>
    <t>06/01/1961</t>
  </si>
  <si>
    <t>-2.01</t>
  </si>
  <si>
    <t>-4.07</t>
  </si>
  <si>
    <t>-1.02</t>
  </si>
  <si>
    <t>03/01/1962</t>
  </si>
  <si>
    <t>07/01/1962</t>
  </si>
  <si>
    <t>-1.39</t>
  </si>
  <si>
    <t>-3.38</t>
  </si>
  <si>
    <t>-0.85</t>
  </si>
  <si>
    <t>03/01/1963</t>
  </si>
  <si>
    <t>05/01/1963</t>
  </si>
  <si>
    <t>-1.04</t>
  </si>
  <si>
    <t>-1.33</t>
  </si>
  <si>
    <t>10/01/1964</t>
  </si>
  <si>
    <t>03/01/1965</t>
  </si>
  <si>
    <t>-1.65</t>
  </si>
  <si>
    <t>-5.2</t>
  </si>
  <si>
    <t>-1.56</t>
  </si>
  <si>
    <t>07/01/1965</t>
  </si>
  <si>
    <t>09/01/1965</t>
  </si>
  <si>
    <t>01/01/1966</t>
  </si>
  <si>
    <t>03/01/1966</t>
  </si>
  <si>
    <t>-1.54</t>
  </si>
  <si>
    <t>01/01/1967</t>
  </si>
  <si>
    <t>09/01/1967</t>
  </si>
  <si>
    <t>8</t>
  </si>
  <si>
    <t>-5.56</t>
  </si>
  <si>
    <t>-0.7</t>
  </si>
  <si>
    <t>-0.6</t>
  </si>
  <si>
    <t>02/01/1968</t>
  </si>
  <si>
    <t>03/01/1968</t>
  </si>
  <si>
    <t>03/01/1971</t>
  </si>
  <si>
    <t>01/01/1972</t>
  </si>
  <si>
    <t>10</t>
  </si>
  <si>
    <t>-2.94</t>
  </si>
  <si>
    <t>-15.21</t>
  </si>
  <si>
    <t>-1.52</t>
  </si>
  <si>
    <t>08/01/1973</t>
  </si>
  <si>
    <t>09/01/1973</t>
  </si>
  <si>
    <t>11/01/1973</t>
  </si>
  <si>
    <t>06/01/1974</t>
  </si>
  <si>
    <t>7</t>
  </si>
  <si>
    <t>-2.76</t>
  </si>
  <si>
    <t>-8.77</t>
  </si>
  <si>
    <t>-1.25</t>
  </si>
  <si>
    <t>11/01/1974</t>
  </si>
  <si>
    <t>03/01/1975</t>
  </si>
  <si>
    <t>-1.71</t>
  </si>
  <si>
    <t>-4.74</t>
  </si>
  <si>
    <t>-1.31</t>
  </si>
  <si>
    <t>06/01/1975</t>
  </si>
  <si>
    <t>01/01/1976</t>
  </si>
  <si>
    <t>-7.78</t>
  </si>
  <si>
    <t>-1.08</t>
  </si>
  <si>
    <t>03/01/1977</t>
  </si>
  <si>
    <t>07/01/1977</t>
  </si>
  <si>
    <t>-2.67</t>
  </si>
  <si>
    <t>-5.84</t>
  </si>
  <si>
    <t>-1.32</t>
  </si>
  <si>
    <t>08/01/1978</t>
  </si>
  <si>
    <t>11/01/1978</t>
  </si>
  <si>
    <t>-1.51</t>
  </si>
  <si>
    <t>-3.9</t>
  </si>
  <si>
    <t>12/01/1980</t>
  </si>
  <si>
    <t>02/01/1981</t>
  </si>
  <si>
    <t>-2.34</t>
  </si>
  <si>
    <t>12/01/1981</t>
  </si>
  <si>
    <t>08/01/1982</t>
  </si>
  <si>
    <t>-1.97</t>
  </si>
  <si>
    <t>-10.73</t>
  </si>
  <si>
    <t>-1.44</t>
  </si>
  <si>
    <t>02/01/1983</t>
  </si>
  <si>
    <t>06/01/1983</t>
  </si>
  <si>
    <t>-1.5</t>
  </si>
  <si>
    <t>-3.89</t>
  </si>
  <si>
    <t>10/01/1983</t>
  </si>
  <si>
    <t>03/01/1984</t>
  </si>
  <si>
    <t>-2.45</t>
  </si>
  <si>
    <t>-0.49</t>
  </si>
  <si>
    <t>-0.41</t>
  </si>
  <si>
    <t>06/01/1984</t>
  </si>
  <si>
    <t>11/01/1984</t>
  </si>
  <si>
    <t>-4.14</t>
  </si>
  <si>
    <t>03/01/1986</t>
  </si>
  <si>
    <t>08/01/1986</t>
  </si>
  <si>
    <t>-1.73</t>
  </si>
  <si>
    <t>-6.44</t>
  </si>
  <si>
    <t>-1.29</t>
  </si>
  <si>
    <t>-1.55</t>
  </si>
  <si>
    <t>11/01/1988</t>
  </si>
  <si>
    <t>12/01/1988</t>
  </si>
  <si>
    <t>03/01/1989</t>
  </si>
  <si>
    <t>12/01/1989</t>
  </si>
  <si>
    <t>-10.61</t>
  </si>
  <si>
    <t>10/01/1994</t>
  </si>
  <si>
    <t>11/01/1994</t>
  </si>
  <si>
    <t>06/01/1995</t>
  </si>
  <si>
    <t>08/01/1995</t>
  </si>
  <si>
    <t>-1.37</t>
  </si>
  <si>
    <t>-0.68</t>
  </si>
  <si>
    <t>12/01/1995</t>
  </si>
  <si>
    <t>03/01/1996</t>
  </si>
  <si>
    <t>-1.6</t>
  </si>
  <si>
    <t>-3.02</t>
  </si>
  <si>
    <t>06/01/1996</t>
  </si>
  <si>
    <t>09/01/1996</t>
  </si>
  <si>
    <t>-3.78</t>
  </si>
  <si>
    <t>-1.26</t>
  </si>
  <si>
    <t>12/01/1996</t>
  </si>
  <si>
    <t>03/01/1997</t>
  </si>
  <si>
    <t>-2.47</t>
  </si>
  <si>
    <t>-4.46</t>
  </si>
  <si>
    <t>-1.49</t>
  </si>
  <si>
    <t>10/01/1997</t>
  </si>
  <si>
    <t>01/01/1998</t>
  </si>
  <si>
    <t>-1.38</t>
  </si>
  <si>
    <t>-2.16</t>
  </si>
  <si>
    <t>-0.72</t>
  </si>
  <si>
    <t>-0.39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</si>
  <si>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</si>
  <si>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</si>
  <si>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</si>
  <si>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</si>
  <si>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</si>
  <si>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</si>
  <si>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</si>
  <si>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</si>
  <si>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</si>
  <si>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</si>
  <si>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</si>
  <si>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</si>
  <si>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</si>
  <si>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</si>
  <si>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</si>
  <si>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</si>
  <si>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</si>
  <si>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</si>
  <si>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</si>
  <si>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</si>
  <si>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</si>
  <si>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</si>
  <si>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</si>
  <si>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</si>
  <si>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</si>
  <si>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(-0.1)</t>
  </si>
  <si>
    <t>K (0.3)</t>
  </si>
  <si>
    <t>K (0.4)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</si>
</sst>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workbookViewId="0">
      <selection activeCell="I59" sqref="I3:I59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262</v>
      </c>
    </row>
    <row r="3" spans="1:9" x14ac:dyDescent="0.35">
      <c r="A3" t="s">
        <v>18</v>
      </c>
      <c r="B3" t="s">
        <v>19</v>
      </c>
      <c r="C3" t="s">
        <v>10</v>
      </c>
      <c r="D3" t="s">
        <v>20</v>
      </c>
      <c r="E3" t="s">
        <v>20</v>
      </c>
      <c r="F3" t="s">
        <v>20</v>
      </c>
      <c r="G3" t="s">
        <v>20</v>
      </c>
      <c r="H3">
        <f>C3*1</f>
        <v>1</v>
      </c>
      <c r="I3">
        <f>E3*-1</f>
        <v>1.1100000000000001</v>
      </c>
    </row>
    <row r="4" spans="1:9" x14ac:dyDescent="0.35">
      <c r="A4" t="s">
        <v>180</v>
      </c>
      <c r="B4" t="s">
        <v>181</v>
      </c>
      <c r="C4" t="s">
        <v>10</v>
      </c>
      <c r="D4" t="s">
        <v>20</v>
      </c>
      <c r="E4" t="s">
        <v>20</v>
      </c>
      <c r="F4" t="s">
        <v>20</v>
      </c>
      <c r="G4" t="s">
        <v>20</v>
      </c>
      <c r="H4">
        <f>C4*1</f>
        <v>1</v>
      </c>
      <c r="I4">
        <f>E4*-1</f>
        <v>1.1100000000000001</v>
      </c>
    </row>
    <row r="5" spans="1:9" x14ac:dyDescent="0.35">
      <c r="A5" t="s">
        <v>138</v>
      </c>
      <c r="B5" t="s">
        <v>139</v>
      </c>
      <c r="C5" t="s">
        <v>10</v>
      </c>
      <c r="D5" t="s">
        <v>107</v>
      </c>
      <c r="E5" t="s">
        <v>107</v>
      </c>
      <c r="F5" t="s">
        <v>107</v>
      </c>
      <c r="G5" t="s">
        <v>107</v>
      </c>
      <c r="H5">
        <f>C5*1</f>
        <v>1</v>
      </c>
      <c r="I5">
        <f>E5*-1</f>
        <v>1.1299999999999999</v>
      </c>
    </row>
    <row r="6" spans="1:9" x14ac:dyDescent="0.35">
      <c r="A6" t="s">
        <v>237</v>
      </c>
      <c r="B6" t="s">
        <v>238</v>
      </c>
      <c r="C6" t="s">
        <v>10</v>
      </c>
      <c r="D6" t="s">
        <v>76</v>
      </c>
      <c r="E6" t="s">
        <v>76</v>
      </c>
      <c r="F6" t="s">
        <v>76</v>
      </c>
      <c r="G6" t="s">
        <v>76</v>
      </c>
      <c r="H6">
        <f>C6*1</f>
        <v>1</v>
      </c>
      <c r="I6">
        <f>E6*-1</f>
        <v>1.1499999999999999</v>
      </c>
    </row>
    <row r="7" spans="1:9" x14ac:dyDescent="0.35">
      <c r="A7" t="s">
        <v>232</v>
      </c>
      <c r="B7" t="s">
        <v>233</v>
      </c>
      <c r="C7" t="s">
        <v>10</v>
      </c>
      <c r="D7" t="s">
        <v>192</v>
      </c>
      <c r="E7" t="s">
        <v>192</v>
      </c>
      <c r="F7" t="s">
        <v>192</v>
      </c>
      <c r="G7" t="s">
        <v>192</v>
      </c>
      <c r="H7">
        <f>C7*1</f>
        <v>1</v>
      </c>
      <c r="I7">
        <f>E7*-1</f>
        <v>1.31</v>
      </c>
    </row>
    <row r="8" spans="1:9" x14ac:dyDescent="0.35">
      <c r="A8" t="s">
        <v>152</v>
      </c>
      <c r="B8" t="s">
        <v>153</v>
      </c>
      <c r="C8" t="s">
        <v>14</v>
      </c>
      <c r="D8" t="s">
        <v>154</v>
      </c>
      <c r="E8" t="s">
        <v>155</v>
      </c>
      <c r="F8" t="s">
        <v>112</v>
      </c>
      <c r="G8" t="s">
        <v>112</v>
      </c>
      <c r="H8">
        <f>C8*1</f>
        <v>2</v>
      </c>
      <c r="I8">
        <f>E8*-1</f>
        <v>1.33</v>
      </c>
    </row>
    <row r="9" spans="1:9" x14ac:dyDescent="0.35">
      <c r="A9" t="s">
        <v>161</v>
      </c>
      <c r="B9" t="s">
        <v>162</v>
      </c>
      <c r="C9" t="s">
        <v>14</v>
      </c>
      <c r="D9" t="s">
        <v>56</v>
      </c>
      <c r="E9" t="s">
        <v>155</v>
      </c>
      <c r="F9" t="s">
        <v>112</v>
      </c>
      <c r="G9" t="s">
        <v>112</v>
      </c>
      <c r="H9">
        <f>C9*1</f>
        <v>2</v>
      </c>
      <c r="I9">
        <f>E9*-1</f>
        <v>1.33</v>
      </c>
    </row>
    <row r="10" spans="1:9" x14ac:dyDescent="0.35">
      <c r="A10" t="s">
        <v>239</v>
      </c>
      <c r="B10" t="s">
        <v>240</v>
      </c>
      <c r="C10" t="s">
        <v>14</v>
      </c>
      <c r="D10" t="s">
        <v>60</v>
      </c>
      <c r="E10" t="s">
        <v>241</v>
      </c>
      <c r="F10" t="s">
        <v>242</v>
      </c>
      <c r="G10" t="s">
        <v>242</v>
      </c>
      <c r="H10">
        <f>C10*1</f>
        <v>2</v>
      </c>
      <c r="I10">
        <f>E10*-1</f>
        <v>1.37</v>
      </c>
    </row>
    <row r="11" spans="1:9" x14ac:dyDescent="0.35">
      <c r="A11" t="s">
        <v>123</v>
      </c>
      <c r="B11" t="s">
        <v>124</v>
      </c>
      <c r="C11" t="s">
        <v>10</v>
      </c>
      <c r="D11" t="s">
        <v>125</v>
      </c>
      <c r="E11" t="s">
        <v>125</v>
      </c>
      <c r="F11" t="s">
        <v>125</v>
      </c>
      <c r="G11" t="s">
        <v>125</v>
      </c>
      <c r="H11">
        <f>C11*1</f>
        <v>1</v>
      </c>
      <c r="I11">
        <f>E11*-1</f>
        <v>1.4</v>
      </c>
    </row>
    <row r="12" spans="1:9" x14ac:dyDescent="0.35">
      <c r="A12" t="s">
        <v>140</v>
      </c>
      <c r="B12" t="s">
        <v>141</v>
      </c>
      <c r="C12" t="s">
        <v>10</v>
      </c>
      <c r="D12" t="s">
        <v>48</v>
      </c>
      <c r="E12" t="s">
        <v>48</v>
      </c>
      <c r="F12" t="s">
        <v>48</v>
      </c>
      <c r="G12" t="s">
        <v>48</v>
      </c>
      <c r="H12">
        <f>C12*1</f>
        <v>1</v>
      </c>
      <c r="I12">
        <f>E12*-1</f>
        <v>1.46</v>
      </c>
    </row>
    <row r="13" spans="1:9" x14ac:dyDescent="0.35">
      <c r="A13" t="s">
        <v>12</v>
      </c>
      <c r="B13" t="s">
        <v>13</v>
      </c>
      <c r="C13" t="s">
        <v>14</v>
      </c>
      <c r="D13" t="s">
        <v>15</v>
      </c>
      <c r="E13" t="s">
        <v>16</v>
      </c>
      <c r="F13" t="s">
        <v>17</v>
      </c>
      <c r="G13" t="s">
        <v>17</v>
      </c>
      <c r="H13">
        <f>C13*1</f>
        <v>2</v>
      </c>
      <c r="I13">
        <f>E13*-1</f>
        <v>1.47</v>
      </c>
    </row>
    <row r="14" spans="1:9" x14ac:dyDescent="0.35">
      <c r="A14" t="s">
        <v>8</v>
      </c>
      <c r="B14" t="s">
        <v>9</v>
      </c>
      <c r="C14" t="s">
        <v>10</v>
      </c>
      <c r="D14" t="s">
        <v>11</v>
      </c>
      <c r="E14" t="s">
        <v>11</v>
      </c>
      <c r="F14" t="s">
        <v>11</v>
      </c>
      <c r="G14" t="s">
        <v>11</v>
      </c>
      <c r="H14">
        <f>C14*1</f>
        <v>1</v>
      </c>
      <c r="I14">
        <f>E14*-1</f>
        <v>1.57</v>
      </c>
    </row>
    <row r="15" spans="1:9" x14ac:dyDescent="0.35">
      <c r="A15" t="s">
        <v>172</v>
      </c>
      <c r="B15" t="s">
        <v>173</v>
      </c>
      <c r="C15" t="s">
        <v>10</v>
      </c>
      <c r="D15" t="s">
        <v>11</v>
      </c>
      <c r="E15" t="s">
        <v>11</v>
      </c>
      <c r="F15" t="s">
        <v>11</v>
      </c>
      <c r="G15" t="s">
        <v>11</v>
      </c>
      <c r="H15">
        <f>C15*1</f>
        <v>1</v>
      </c>
      <c r="I15">
        <f>E15*-1</f>
        <v>1.57</v>
      </c>
    </row>
    <row r="16" spans="1:9" x14ac:dyDescent="0.35">
      <c r="A16" t="s">
        <v>79</v>
      </c>
      <c r="B16" t="s">
        <v>80</v>
      </c>
      <c r="C16" t="s">
        <v>14</v>
      </c>
      <c r="D16" t="s">
        <v>60</v>
      </c>
      <c r="E16" t="s">
        <v>23</v>
      </c>
      <c r="F16" t="s">
        <v>81</v>
      </c>
      <c r="G16" t="s">
        <v>81</v>
      </c>
      <c r="H16">
        <f>C16*1</f>
        <v>2</v>
      </c>
      <c r="I16">
        <f>E16*-1</f>
        <v>1.68</v>
      </c>
    </row>
    <row r="17" spans="1:9" x14ac:dyDescent="0.35">
      <c r="A17" t="s">
        <v>135</v>
      </c>
      <c r="B17" t="s">
        <v>136</v>
      </c>
      <c r="C17" t="s">
        <v>14</v>
      </c>
      <c r="D17" t="s">
        <v>137</v>
      </c>
      <c r="E17" t="s">
        <v>23</v>
      </c>
      <c r="F17" t="s">
        <v>81</v>
      </c>
      <c r="G17" t="s">
        <v>81</v>
      </c>
      <c r="H17">
        <f>C17*1</f>
        <v>2</v>
      </c>
      <c r="I17">
        <f>E17*-1</f>
        <v>1.68</v>
      </c>
    </row>
    <row r="18" spans="1:9" x14ac:dyDescent="0.35">
      <c r="A18" t="s">
        <v>98</v>
      </c>
      <c r="B18" t="s">
        <v>99</v>
      </c>
      <c r="C18" t="s">
        <v>14</v>
      </c>
      <c r="D18" t="s">
        <v>100</v>
      </c>
      <c r="E18" t="s">
        <v>101</v>
      </c>
      <c r="F18" t="s">
        <v>102</v>
      </c>
      <c r="G18" t="s">
        <v>102</v>
      </c>
      <c r="H18">
        <f>C18*1</f>
        <v>2</v>
      </c>
      <c r="I18">
        <f>E18*-1</f>
        <v>1.79</v>
      </c>
    </row>
    <row r="19" spans="1:9" x14ac:dyDescent="0.35">
      <c r="A19" t="s">
        <v>46</v>
      </c>
      <c r="B19" t="s">
        <v>47</v>
      </c>
      <c r="C19" t="s">
        <v>14</v>
      </c>
      <c r="D19" t="s">
        <v>48</v>
      </c>
      <c r="E19" t="s">
        <v>49</v>
      </c>
      <c r="F19" t="s">
        <v>50</v>
      </c>
      <c r="G19" t="s">
        <v>50</v>
      </c>
      <c r="H19">
        <f>C19*1</f>
        <v>2</v>
      </c>
      <c r="I19">
        <f>E19*-1</f>
        <v>1.9</v>
      </c>
    </row>
    <row r="20" spans="1:9" x14ac:dyDescent="0.35">
      <c r="A20" t="s">
        <v>21</v>
      </c>
      <c r="B20" t="s">
        <v>22</v>
      </c>
      <c r="C20" t="s">
        <v>14</v>
      </c>
      <c r="D20" t="s">
        <v>23</v>
      </c>
      <c r="E20" t="s">
        <v>24</v>
      </c>
      <c r="F20" t="s">
        <v>25</v>
      </c>
      <c r="G20" t="s">
        <v>25</v>
      </c>
      <c r="H20">
        <f>C20*1</f>
        <v>2</v>
      </c>
      <c r="I20">
        <f>E20*-1</f>
        <v>1.98</v>
      </c>
    </row>
    <row r="21" spans="1:9" x14ac:dyDescent="0.35">
      <c r="A21" t="s">
        <v>256</v>
      </c>
      <c r="B21" t="s">
        <v>257</v>
      </c>
      <c r="C21" t="s">
        <v>28</v>
      </c>
      <c r="D21" t="s">
        <v>258</v>
      </c>
      <c r="E21" t="s">
        <v>259</v>
      </c>
      <c r="F21" t="s">
        <v>260</v>
      </c>
      <c r="G21" t="s">
        <v>261</v>
      </c>
      <c r="H21">
        <f>C21*1</f>
        <v>3</v>
      </c>
      <c r="I21">
        <f>E21*-1</f>
        <v>2.16</v>
      </c>
    </row>
    <row r="22" spans="1:9" x14ac:dyDescent="0.35">
      <c r="A22" t="s">
        <v>119</v>
      </c>
      <c r="B22" t="s">
        <v>120</v>
      </c>
      <c r="C22" t="s">
        <v>28</v>
      </c>
      <c r="D22" t="s">
        <v>76</v>
      </c>
      <c r="E22" t="s">
        <v>121</v>
      </c>
      <c r="F22" t="s">
        <v>17</v>
      </c>
      <c r="G22" t="s">
        <v>122</v>
      </c>
      <c r="H22">
        <f>C22*1</f>
        <v>3</v>
      </c>
      <c r="I22">
        <f>E22*-1</f>
        <v>2.19</v>
      </c>
    </row>
    <row r="23" spans="1:9" x14ac:dyDescent="0.35">
      <c r="A23" t="s">
        <v>108</v>
      </c>
      <c r="B23" t="s">
        <v>109</v>
      </c>
      <c r="C23" t="s">
        <v>28</v>
      </c>
      <c r="D23" t="s">
        <v>20</v>
      </c>
      <c r="E23" t="s">
        <v>110</v>
      </c>
      <c r="F23" t="s">
        <v>111</v>
      </c>
      <c r="G23" t="s">
        <v>112</v>
      </c>
      <c r="H23">
        <f>C23*1</f>
        <v>3</v>
      </c>
      <c r="I23">
        <f>E23*-1</f>
        <v>2.2400000000000002</v>
      </c>
    </row>
    <row r="24" spans="1:9" x14ac:dyDescent="0.35">
      <c r="A24" t="s">
        <v>88</v>
      </c>
      <c r="B24" t="s">
        <v>89</v>
      </c>
      <c r="C24" t="s">
        <v>28</v>
      </c>
      <c r="D24" t="s">
        <v>90</v>
      </c>
      <c r="E24" t="s">
        <v>91</v>
      </c>
      <c r="F24" t="s">
        <v>92</v>
      </c>
      <c r="G24" t="s">
        <v>93</v>
      </c>
      <c r="H24">
        <f>C24*1</f>
        <v>3</v>
      </c>
      <c r="I24">
        <f>E24*-1</f>
        <v>2.2999999999999998</v>
      </c>
    </row>
    <row r="25" spans="1:9" x14ac:dyDescent="0.35">
      <c r="A25" t="s">
        <v>206</v>
      </c>
      <c r="B25" t="s">
        <v>207</v>
      </c>
      <c r="C25" t="s">
        <v>14</v>
      </c>
      <c r="D25" t="s">
        <v>201</v>
      </c>
      <c r="E25" t="s">
        <v>208</v>
      </c>
      <c r="F25" t="s">
        <v>137</v>
      </c>
      <c r="G25" t="s">
        <v>137</v>
      </c>
      <c r="H25">
        <f>C25*1</f>
        <v>2</v>
      </c>
      <c r="I25">
        <f>E25*-1</f>
        <v>2.34</v>
      </c>
    </row>
    <row r="26" spans="1:9" x14ac:dyDescent="0.35">
      <c r="A26" t="s">
        <v>218</v>
      </c>
      <c r="B26" t="s">
        <v>219</v>
      </c>
      <c r="C26" t="s">
        <v>35</v>
      </c>
      <c r="D26" t="s">
        <v>56</v>
      </c>
      <c r="E26" t="s">
        <v>220</v>
      </c>
      <c r="F26" t="s">
        <v>221</v>
      </c>
      <c r="G26" t="s">
        <v>222</v>
      </c>
      <c r="H26">
        <f>C26*1</f>
        <v>5</v>
      </c>
      <c r="I26">
        <f>E26*-1</f>
        <v>2.4500000000000002</v>
      </c>
    </row>
    <row r="27" spans="1:9" x14ac:dyDescent="0.35">
      <c r="A27" t="s">
        <v>26</v>
      </c>
      <c r="B27" t="s">
        <v>27</v>
      </c>
      <c r="C27" t="s">
        <v>28</v>
      </c>
      <c r="D27" t="s">
        <v>29</v>
      </c>
      <c r="E27" t="s">
        <v>30</v>
      </c>
      <c r="F27" t="s">
        <v>31</v>
      </c>
      <c r="G27" t="s">
        <v>32</v>
      </c>
      <c r="H27">
        <f>C27*1</f>
        <v>3</v>
      </c>
      <c r="I27">
        <f>E27*-1</f>
        <v>2.59</v>
      </c>
    </row>
    <row r="28" spans="1:9" x14ac:dyDescent="0.35">
      <c r="A28" t="s">
        <v>243</v>
      </c>
      <c r="B28" t="s">
        <v>244</v>
      </c>
      <c r="C28" t="s">
        <v>28</v>
      </c>
      <c r="D28" t="s">
        <v>245</v>
      </c>
      <c r="E28" t="s">
        <v>246</v>
      </c>
      <c r="F28" t="s">
        <v>66</v>
      </c>
      <c r="G28" t="s">
        <v>20</v>
      </c>
      <c r="H28">
        <f>C28*1</f>
        <v>3</v>
      </c>
      <c r="I28">
        <f>E28*-1</f>
        <v>3.02</v>
      </c>
    </row>
    <row r="29" spans="1:9" x14ac:dyDescent="0.35">
      <c r="A29" t="s">
        <v>163</v>
      </c>
      <c r="B29" t="s">
        <v>164</v>
      </c>
      <c r="C29" t="s">
        <v>14</v>
      </c>
      <c r="D29" t="s">
        <v>71</v>
      </c>
      <c r="E29" t="s">
        <v>54</v>
      </c>
      <c r="F29" t="s">
        <v>165</v>
      </c>
      <c r="G29" t="s">
        <v>165</v>
      </c>
      <c r="H29">
        <f>C29*1</f>
        <v>2</v>
      </c>
      <c r="I29">
        <f>E29*-1</f>
        <v>3.08</v>
      </c>
    </row>
    <row r="30" spans="1:9" x14ac:dyDescent="0.35">
      <c r="A30" t="s">
        <v>51</v>
      </c>
      <c r="B30" t="s">
        <v>52</v>
      </c>
      <c r="C30" t="s">
        <v>28</v>
      </c>
      <c r="D30" t="s">
        <v>53</v>
      </c>
      <c r="E30" t="s">
        <v>54</v>
      </c>
      <c r="F30" t="s">
        <v>55</v>
      </c>
      <c r="G30" t="s">
        <v>56</v>
      </c>
      <c r="H30">
        <f>C30*1</f>
        <v>3</v>
      </c>
      <c r="I30">
        <f>E30*-1</f>
        <v>3.08</v>
      </c>
    </row>
    <row r="31" spans="1:9" x14ac:dyDescent="0.35">
      <c r="A31" t="s">
        <v>74</v>
      </c>
      <c r="B31" t="s">
        <v>75</v>
      </c>
      <c r="C31" t="s">
        <v>35</v>
      </c>
      <c r="D31" t="s">
        <v>76</v>
      </c>
      <c r="E31" t="s">
        <v>77</v>
      </c>
      <c r="F31" t="s">
        <v>78</v>
      </c>
      <c r="G31" t="s">
        <v>78</v>
      </c>
      <c r="H31">
        <f>C31*1</f>
        <v>5</v>
      </c>
      <c r="I31">
        <f>E31*-1</f>
        <v>3.16</v>
      </c>
    </row>
    <row r="32" spans="1:9" x14ac:dyDescent="0.35">
      <c r="A32" t="s">
        <v>57</v>
      </c>
      <c r="B32" t="s">
        <v>58</v>
      </c>
      <c r="C32" t="s">
        <v>28</v>
      </c>
      <c r="D32" t="s">
        <v>11</v>
      </c>
      <c r="E32" t="s">
        <v>59</v>
      </c>
      <c r="F32" t="s">
        <v>60</v>
      </c>
      <c r="G32" t="s">
        <v>61</v>
      </c>
      <c r="H32">
        <f>C32*1</f>
        <v>3</v>
      </c>
      <c r="I32">
        <f>E32*-1</f>
        <v>3.21</v>
      </c>
    </row>
    <row r="33" spans="1:9" x14ac:dyDescent="0.35">
      <c r="A33" t="s">
        <v>147</v>
      </c>
      <c r="B33" t="s">
        <v>148</v>
      </c>
      <c r="C33" t="s">
        <v>105</v>
      </c>
      <c r="D33" t="s">
        <v>149</v>
      </c>
      <c r="E33" t="s">
        <v>150</v>
      </c>
      <c r="F33" t="s">
        <v>151</v>
      </c>
      <c r="G33" t="s">
        <v>102</v>
      </c>
      <c r="H33">
        <f>C33*1</f>
        <v>4</v>
      </c>
      <c r="I33">
        <f>E33*-1</f>
        <v>3.38</v>
      </c>
    </row>
    <row r="34" spans="1:9" x14ac:dyDescent="0.35">
      <c r="A34" t="s">
        <v>130</v>
      </c>
      <c r="B34" t="s">
        <v>131</v>
      </c>
      <c r="C34" t="s">
        <v>70</v>
      </c>
      <c r="D34" t="s">
        <v>48</v>
      </c>
      <c r="E34" t="s">
        <v>132</v>
      </c>
      <c r="F34" t="s">
        <v>133</v>
      </c>
      <c r="G34" t="s">
        <v>134</v>
      </c>
      <c r="H34">
        <f>C34*1</f>
        <v>6</v>
      </c>
      <c r="I34">
        <f>E34*-1</f>
        <v>3.45</v>
      </c>
    </row>
    <row r="35" spans="1:9" x14ac:dyDescent="0.35">
      <c r="A35" t="s">
        <v>126</v>
      </c>
      <c r="B35" t="s">
        <v>127</v>
      </c>
      <c r="C35" t="s">
        <v>14</v>
      </c>
      <c r="D35" t="s">
        <v>128</v>
      </c>
      <c r="E35" t="s">
        <v>129</v>
      </c>
      <c r="F35" t="s">
        <v>71</v>
      </c>
      <c r="G35" t="s">
        <v>71</v>
      </c>
      <c r="H35">
        <f>C35*1</f>
        <v>2</v>
      </c>
      <c r="I35">
        <f>E35*-1</f>
        <v>3.52</v>
      </c>
    </row>
    <row r="36" spans="1:9" x14ac:dyDescent="0.35">
      <c r="A36" t="s">
        <v>247</v>
      </c>
      <c r="B36" t="s">
        <v>248</v>
      </c>
      <c r="C36" t="s">
        <v>28</v>
      </c>
      <c r="D36" t="s">
        <v>160</v>
      </c>
      <c r="E36" t="s">
        <v>249</v>
      </c>
      <c r="F36" t="s">
        <v>250</v>
      </c>
      <c r="G36" t="s">
        <v>192</v>
      </c>
      <c r="H36">
        <f>C36*1</f>
        <v>3</v>
      </c>
      <c r="I36">
        <f>E36*-1</f>
        <v>3.78</v>
      </c>
    </row>
    <row r="37" spans="1:9" x14ac:dyDescent="0.35">
      <c r="A37" t="s">
        <v>214</v>
      </c>
      <c r="B37" t="s">
        <v>215</v>
      </c>
      <c r="C37" t="s">
        <v>105</v>
      </c>
      <c r="D37" t="s">
        <v>216</v>
      </c>
      <c r="E37" t="s">
        <v>217</v>
      </c>
      <c r="F37" t="s">
        <v>118</v>
      </c>
      <c r="G37" t="s">
        <v>90</v>
      </c>
      <c r="H37">
        <f>C37*1</f>
        <v>4</v>
      </c>
      <c r="I37">
        <f>E37*-1</f>
        <v>3.89</v>
      </c>
    </row>
    <row r="38" spans="1:9" x14ac:dyDescent="0.35">
      <c r="A38" t="s">
        <v>202</v>
      </c>
      <c r="B38" t="s">
        <v>203</v>
      </c>
      <c r="C38" t="s">
        <v>28</v>
      </c>
      <c r="D38" t="s">
        <v>204</v>
      </c>
      <c r="E38" t="s">
        <v>205</v>
      </c>
      <c r="F38" t="s">
        <v>67</v>
      </c>
      <c r="G38" t="s">
        <v>48</v>
      </c>
      <c r="H38">
        <f>C38*1</f>
        <v>3</v>
      </c>
      <c r="I38">
        <f>E38*-1</f>
        <v>3.9</v>
      </c>
    </row>
    <row r="39" spans="1:9" x14ac:dyDescent="0.35">
      <c r="A39" t="s">
        <v>94</v>
      </c>
      <c r="B39" t="s">
        <v>95</v>
      </c>
      <c r="C39" t="s">
        <v>28</v>
      </c>
      <c r="D39" t="s">
        <v>96</v>
      </c>
      <c r="E39" t="s">
        <v>97</v>
      </c>
      <c r="F39" t="s">
        <v>64</v>
      </c>
      <c r="G39" t="s">
        <v>86</v>
      </c>
      <c r="H39">
        <f>C39*1</f>
        <v>3</v>
      </c>
      <c r="I39">
        <f>E39*-1</f>
        <v>4.0599999999999996</v>
      </c>
    </row>
    <row r="40" spans="1:9" x14ac:dyDescent="0.35">
      <c r="A40" t="s">
        <v>142</v>
      </c>
      <c r="B40" t="s">
        <v>143</v>
      </c>
      <c r="C40" t="s">
        <v>105</v>
      </c>
      <c r="D40" t="s">
        <v>144</v>
      </c>
      <c r="E40" t="s">
        <v>145</v>
      </c>
      <c r="F40" t="s">
        <v>146</v>
      </c>
      <c r="G40" t="s">
        <v>55</v>
      </c>
      <c r="H40">
        <f>C40*1</f>
        <v>4</v>
      </c>
      <c r="I40">
        <f>E40*-1</f>
        <v>4.07</v>
      </c>
    </row>
    <row r="41" spans="1:9" x14ac:dyDescent="0.35">
      <c r="A41" t="s">
        <v>103</v>
      </c>
      <c r="B41" t="s">
        <v>104</v>
      </c>
      <c r="C41" t="s">
        <v>105</v>
      </c>
      <c r="D41" t="s">
        <v>96</v>
      </c>
      <c r="E41" t="s">
        <v>106</v>
      </c>
      <c r="F41" t="s">
        <v>55</v>
      </c>
      <c r="G41" t="s">
        <v>107</v>
      </c>
      <c r="H41">
        <f>C41*1</f>
        <v>4</v>
      </c>
      <c r="I41">
        <f>E41*-1</f>
        <v>4.1100000000000003</v>
      </c>
    </row>
    <row r="42" spans="1:9" x14ac:dyDescent="0.35">
      <c r="A42" t="s">
        <v>223</v>
      </c>
      <c r="B42" t="s">
        <v>224</v>
      </c>
      <c r="C42" t="s">
        <v>35</v>
      </c>
      <c r="D42" t="s">
        <v>48</v>
      </c>
      <c r="E42" t="s">
        <v>225</v>
      </c>
      <c r="F42" t="s">
        <v>122</v>
      </c>
      <c r="G42" t="s">
        <v>90</v>
      </c>
      <c r="H42">
        <f>C42*1</f>
        <v>5</v>
      </c>
      <c r="I42">
        <f>E42*-1</f>
        <v>4.1399999999999997</v>
      </c>
    </row>
    <row r="43" spans="1:9" x14ac:dyDescent="0.35">
      <c r="A43" t="s">
        <v>251</v>
      </c>
      <c r="B43" t="s">
        <v>252</v>
      </c>
      <c r="C43" t="s">
        <v>28</v>
      </c>
      <c r="D43" t="s">
        <v>253</v>
      </c>
      <c r="E43" t="s">
        <v>254</v>
      </c>
      <c r="F43" t="s">
        <v>255</v>
      </c>
      <c r="G43" t="s">
        <v>73</v>
      </c>
      <c r="H43">
        <f>C43*1</f>
        <v>3</v>
      </c>
      <c r="I43">
        <f>E43*-1</f>
        <v>4.46</v>
      </c>
    </row>
    <row r="44" spans="1:9" x14ac:dyDescent="0.35">
      <c r="A44" t="s">
        <v>188</v>
      </c>
      <c r="B44" t="s">
        <v>189</v>
      </c>
      <c r="C44" t="s">
        <v>105</v>
      </c>
      <c r="D44" t="s">
        <v>190</v>
      </c>
      <c r="E44" t="s">
        <v>191</v>
      </c>
      <c r="F44" t="s">
        <v>15</v>
      </c>
      <c r="G44" t="s">
        <v>192</v>
      </c>
      <c r="H44">
        <f>C44*1</f>
        <v>4</v>
      </c>
      <c r="I44">
        <f>E44*-1</f>
        <v>4.74</v>
      </c>
    </row>
    <row r="45" spans="1:9" x14ac:dyDescent="0.35">
      <c r="A45" t="s">
        <v>62</v>
      </c>
      <c r="B45" t="s">
        <v>63</v>
      </c>
      <c r="C45" t="s">
        <v>35</v>
      </c>
      <c r="D45" t="s">
        <v>64</v>
      </c>
      <c r="E45" t="s">
        <v>65</v>
      </c>
      <c r="F45" t="s">
        <v>66</v>
      </c>
      <c r="G45" t="s">
        <v>67</v>
      </c>
      <c r="H45">
        <f>C45*1</f>
        <v>5</v>
      </c>
      <c r="I45">
        <f>E45*-1</f>
        <v>5.07</v>
      </c>
    </row>
    <row r="46" spans="1:9" x14ac:dyDescent="0.35">
      <c r="A46" t="s">
        <v>156</v>
      </c>
      <c r="B46" t="s">
        <v>157</v>
      </c>
      <c r="C46" t="s">
        <v>35</v>
      </c>
      <c r="D46" t="s">
        <v>158</v>
      </c>
      <c r="E46" t="s">
        <v>159</v>
      </c>
      <c r="F46" t="s">
        <v>154</v>
      </c>
      <c r="G46" t="s">
        <v>160</v>
      </c>
      <c r="H46">
        <f>C46*1</f>
        <v>5</v>
      </c>
      <c r="I46">
        <f>E46*-1</f>
        <v>5.2</v>
      </c>
    </row>
    <row r="47" spans="1:9" x14ac:dyDescent="0.35">
      <c r="A47" t="s">
        <v>166</v>
      </c>
      <c r="B47" t="s">
        <v>167</v>
      </c>
      <c r="C47" t="s">
        <v>168</v>
      </c>
      <c r="D47" t="s">
        <v>101</v>
      </c>
      <c r="E47" t="s">
        <v>169</v>
      </c>
      <c r="F47" t="s">
        <v>170</v>
      </c>
      <c r="G47" t="s">
        <v>171</v>
      </c>
      <c r="H47">
        <f>C47*1</f>
        <v>8</v>
      </c>
      <c r="I47">
        <f>E47*-1</f>
        <v>5.56</v>
      </c>
    </row>
    <row r="48" spans="1:9" x14ac:dyDescent="0.35">
      <c r="A48" t="s">
        <v>40</v>
      </c>
      <c r="B48" t="s">
        <v>41</v>
      </c>
      <c r="C48" t="s">
        <v>42</v>
      </c>
      <c r="D48" t="s">
        <v>15</v>
      </c>
      <c r="E48" t="s">
        <v>43</v>
      </c>
      <c r="F48" t="s">
        <v>44</v>
      </c>
      <c r="G48" t="s">
        <v>45</v>
      </c>
      <c r="H48">
        <f>C48*1</f>
        <v>9</v>
      </c>
      <c r="I48">
        <f>E48*-1</f>
        <v>5.81</v>
      </c>
    </row>
    <row r="49" spans="1:9" x14ac:dyDescent="0.35">
      <c r="A49" t="s">
        <v>197</v>
      </c>
      <c r="B49" t="s">
        <v>198</v>
      </c>
      <c r="C49" t="s">
        <v>105</v>
      </c>
      <c r="D49" t="s">
        <v>199</v>
      </c>
      <c r="E49" t="s">
        <v>200</v>
      </c>
      <c r="F49" t="s">
        <v>48</v>
      </c>
      <c r="G49" t="s">
        <v>201</v>
      </c>
      <c r="H49">
        <f>C49*1</f>
        <v>4</v>
      </c>
      <c r="I49">
        <f>E49*-1</f>
        <v>5.84</v>
      </c>
    </row>
    <row r="50" spans="1:9" x14ac:dyDescent="0.35">
      <c r="A50" t="s">
        <v>68</v>
      </c>
      <c r="B50" t="s">
        <v>69</v>
      </c>
      <c r="C50" t="s">
        <v>70</v>
      </c>
      <c r="D50" t="s">
        <v>71</v>
      </c>
      <c r="E50" t="s">
        <v>72</v>
      </c>
      <c r="F50" t="s">
        <v>60</v>
      </c>
      <c r="G50" t="s">
        <v>73</v>
      </c>
      <c r="H50">
        <f>C50*1</f>
        <v>6</v>
      </c>
      <c r="I50">
        <f>E50*-1</f>
        <v>6.42</v>
      </c>
    </row>
    <row r="51" spans="1:9" x14ac:dyDescent="0.35">
      <c r="A51" t="s">
        <v>226</v>
      </c>
      <c r="B51" t="s">
        <v>227</v>
      </c>
      <c r="C51" t="s">
        <v>35</v>
      </c>
      <c r="D51" t="s">
        <v>228</v>
      </c>
      <c r="E51" t="s">
        <v>229</v>
      </c>
      <c r="F51" t="s">
        <v>230</v>
      </c>
      <c r="G51" t="s">
        <v>231</v>
      </c>
      <c r="H51">
        <f>C51*1</f>
        <v>5</v>
      </c>
      <c r="I51">
        <f>E51*-1</f>
        <v>6.44</v>
      </c>
    </row>
    <row r="52" spans="1:9" x14ac:dyDescent="0.35">
      <c r="A52" t="s">
        <v>33</v>
      </c>
      <c r="B52" t="s">
        <v>34</v>
      </c>
      <c r="C52" t="s">
        <v>35</v>
      </c>
      <c r="D52" t="s">
        <v>36</v>
      </c>
      <c r="E52" t="s">
        <v>37</v>
      </c>
      <c r="F52" t="s">
        <v>38</v>
      </c>
      <c r="G52" t="s">
        <v>39</v>
      </c>
      <c r="H52">
        <f>C52*1</f>
        <v>5</v>
      </c>
      <c r="I52">
        <f>E52*-1</f>
        <v>7.1</v>
      </c>
    </row>
    <row r="53" spans="1:9" x14ac:dyDescent="0.35">
      <c r="A53" t="s">
        <v>193</v>
      </c>
      <c r="B53" t="s">
        <v>194</v>
      </c>
      <c r="C53" t="s">
        <v>184</v>
      </c>
      <c r="D53" t="s">
        <v>177</v>
      </c>
      <c r="E53" t="s">
        <v>195</v>
      </c>
      <c r="F53" t="s">
        <v>20</v>
      </c>
      <c r="G53" t="s">
        <v>196</v>
      </c>
      <c r="H53">
        <f>C53*1</f>
        <v>7</v>
      </c>
      <c r="I53">
        <f>E53*-1</f>
        <v>7.78</v>
      </c>
    </row>
    <row r="54" spans="1:9" x14ac:dyDescent="0.35">
      <c r="A54" t="s">
        <v>82</v>
      </c>
      <c r="B54" t="s">
        <v>83</v>
      </c>
      <c r="C54" t="s">
        <v>70</v>
      </c>
      <c r="D54" t="s">
        <v>84</v>
      </c>
      <c r="E54" t="s">
        <v>85</v>
      </c>
      <c r="F54" t="s">
        <v>86</v>
      </c>
      <c r="G54" t="s">
        <v>87</v>
      </c>
      <c r="H54">
        <f>C54*1</f>
        <v>6</v>
      </c>
      <c r="I54">
        <f>E54*-1</f>
        <v>8.06</v>
      </c>
    </row>
    <row r="55" spans="1:9" x14ac:dyDescent="0.35">
      <c r="A55" t="s">
        <v>182</v>
      </c>
      <c r="B55" t="s">
        <v>183</v>
      </c>
      <c r="C55" t="s">
        <v>184</v>
      </c>
      <c r="D55" t="s">
        <v>185</v>
      </c>
      <c r="E55" t="s">
        <v>186</v>
      </c>
      <c r="F55" t="s">
        <v>187</v>
      </c>
      <c r="G55" t="s">
        <v>154</v>
      </c>
      <c r="H55">
        <f>C55*1</f>
        <v>7</v>
      </c>
      <c r="I55">
        <f>E55*-1</f>
        <v>8.77</v>
      </c>
    </row>
    <row r="56" spans="1:9" x14ac:dyDescent="0.35">
      <c r="A56" t="s">
        <v>234</v>
      </c>
      <c r="B56" t="s">
        <v>235</v>
      </c>
      <c r="C56" t="s">
        <v>42</v>
      </c>
      <c r="D56" t="s">
        <v>49</v>
      </c>
      <c r="E56" t="s">
        <v>236</v>
      </c>
      <c r="F56" t="s">
        <v>15</v>
      </c>
      <c r="G56" t="s">
        <v>196</v>
      </c>
      <c r="H56">
        <f>C56*1</f>
        <v>9</v>
      </c>
      <c r="I56">
        <f>E56*-1</f>
        <v>10.61</v>
      </c>
    </row>
    <row r="57" spans="1:9" x14ac:dyDescent="0.35">
      <c r="A57" t="s">
        <v>209</v>
      </c>
      <c r="B57" t="s">
        <v>210</v>
      </c>
      <c r="C57" t="s">
        <v>168</v>
      </c>
      <c r="D57" t="s">
        <v>211</v>
      </c>
      <c r="E57" t="s">
        <v>212</v>
      </c>
      <c r="F57" t="s">
        <v>86</v>
      </c>
      <c r="G57" t="s">
        <v>213</v>
      </c>
      <c r="H57">
        <f>C57*1</f>
        <v>8</v>
      </c>
      <c r="I57">
        <f>E57*-1</f>
        <v>10.73</v>
      </c>
    </row>
    <row r="58" spans="1:9" x14ac:dyDescent="0.35">
      <c r="A58" t="s">
        <v>113</v>
      </c>
      <c r="B58" t="s">
        <v>114</v>
      </c>
      <c r="C58" t="s">
        <v>115</v>
      </c>
      <c r="D58" t="s">
        <v>116</v>
      </c>
      <c r="E58" t="s">
        <v>117</v>
      </c>
      <c r="F58" t="s">
        <v>118</v>
      </c>
      <c r="G58" t="s">
        <v>31</v>
      </c>
      <c r="H58">
        <f>C58*1</f>
        <v>13</v>
      </c>
      <c r="I58">
        <f>E58*-1</f>
        <v>12.62</v>
      </c>
    </row>
    <row r="59" spans="1:9" x14ac:dyDescent="0.35">
      <c r="A59" t="s">
        <v>174</v>
      </c>
      <c r="B59" t="s">
        <v>175</v>
      </c>
      <c r="C59" t="s">
        <v>176</v>
      </c>
      <c r="D59" t="s">
        <v>177</v>
      </c>
      <c r="E59" t="s">
        <v>178</v>
      </c>
      <c r="F59" t="s">
        <v>179</v>
      </c>
      <c r="G59" t="s">
        <v>16</v>
      </c>
      <c r="H59">
        <f>C59*1</f>
        <v>10</v>
      </c>
      <c r="I59">
        <f>E59*-1</f>
        <v>15.21</v>
      </c>
    </row>
  </sheetData>
  <sortState xmlns:xlrd2="http://schemas.microsoft.com/office/spreadsheetml/2017/richdata2" ref="A3:I60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5A72-3743-40C2-9A1A-6401418F4142}">
  <dimension ref="A1:K68"/>
  <sheetViews>
    <sheetView topLeftCell="A53" workbookViewId="0">
      <selection activeCell="I64" sqref="I64"/>
    </sheetView>
  </sheetViews>
  <sheetFormatPr defaultRowHeight="14.5" x14ac:dyDescent="0.35"/>
  <cols>
    <col min="2" max="2" width="10.453125" bestFit="1" customWidth="1"/>
  </cols>
  <sheetData>
    <row r="1" spans="1:11" x14ac:dyDescent="0.35">
      <c r="A1" t="s">
        <v>263</v>
      </c>
      <c r="B1" t="s">
        <v>264</v>
      </c>
      <c r="C1" t="s">
        <v>265</v>
      </c>
      <c r="D1" t="s">
        <v>266</v>
      </c>
      <c r="E1" t="s">
        <v>267</v>
      </c>
      <c r="F1" t="s">
        <v>268</v>
      </c>
      <c r="G1" t="s">
        <v>269</v>
      </c>
      <c r="H1" t="s">
        <v>270</v>
      </c>
      <c r="J1" t="s">
        <v>271</v>
      </c>
      <c r="K1">
        <f>COUNT(C2:C58)</f>
        <v>57</v>
      </c>
    </row>
    <row r="2" spans="1:11" x14ac:dyDescent="0.35">
      <c r="A2">
        <v>1</v>
      </c>
      <c r="B2" t="s">
        <v>8</v>
      </c>
      <c r="C2">
        <v>1</v>
      </c>
      <c r="D2">
        <f t="shared" ref="D2:D58" si="0">LOG(C2)</f>
        <v>0</v>
      </c>
      <c r="E2">
        <f t="shared" ref="E2:E58" si="1">(D2-$K$3)^2</f>
        <v>0.23609749993481677</v>
      </c>
      <c r="F2">
        <f t="shared" ref="F2:F58" si="2">(D2-$K$3)^3</f>
        <v>-0.11471945693931576</v>
      </c>
      <c r="G2">
        <f t="shared" ref="G2:G58" si="3">($K$1+1)/A2</f>
        <v>58</v>
      </c>
      <c r="H2">
        <f t="shared" ref="H2:H58" si="4">1/G2</f>
        <v>1.7241379310344827E-2</v>
      </c>
      <c r="J2" t="s">
        <v>272</v>
      </c>
      <c r="K2">
        <f>AVERAGE(C2:C58)</f>
        <v>3.807017543859649</v>
      </c>
    </row>
    <row r="3" spans="1:11" x14ac:dyDescent="0.35">
      <c r="A3">
        <v>2</v>
      </c>
      <c r="B3" t="s">
        <v>18</v>
      </c>
      <c r="C3">
        <v>1</v>
      </c>
      <c r="D3">
        <f t="shared" si="0"/>
        <v>0</v>
      </c>
      <c r="E3">
        <f t="shared" si="1"/>
        <v>0.23609749993481677</v>
      </c>
      <c r="F3">
        <f t="shared" si="2"/>
        <v>-0.11471945693931576</v>
      </c>
      <c r="G3">
        <f t="shared" si="3"/>
        <v>29</v>
      </c>
      <c r="H3">
        <f t="shared" si="4"/>
        <v>3.4482758620689655E-2</v>
      </c>
      <c r="J3" t="s">
        <v>273</v>
      </c>
      <c r="K3">
        <f>AVERAGE(D2:D58)</f>
        <v>0.48589865191706055</v>
      </c>
    </row>
    <row r="4" spans="1:11" x14ac:dyDescent="0.35">
      <c r="A4">
        <v>3</v>
      </c>
      <c r="B4" t="s">
        <v>123</v>
      </c>
      <c r="C4">
        <v>1</v>
      </c>
      <c r="D4">
        <f t="shared" si="0"/>
        <v>0</v>
      </c>
      <c r="E4">
        <f t="shared" si="1"/>
        <v>0.23609749993481677</v>
      </c>
      <c r="F4">
        <f t="shared" si="2"/>
        <v>-0.11471945693931576</v>
      </c>
      <c r="G4">
        <f t="shared" si="3"/>
        <v>19.333333333333332</v>
      </c>
      <c r="H4">
        <f t="shared" si="4"/>
        <v>5.1724137931034489E-2</v>
      </c>
      <c r="J4" t="s">
        <v>274</v>
      </c>
      <c r="K4">
        <f>SUM(E2:E58)</f>
        <v>4.8944882462232187</v>
      </c>
    </row>
    <row r="5" spans="1:11" x14ac:dyDescent="0.35">
      <c r="A5">
        <v>4</v>
      </c>
      <c r="B5" t="s">
        <v>138</v>
      </c>
      <c r="C5">
        <v>1</v>
      </c>
      <c r="D5">
        <f t="shared" si="0"/>
        <v>0</v>
      </c>
      <c r="E5">
        <f t="shared" si="1"/>
        <v>0.23609749993481677</v>
      </c>
      <c r="F5">
        <f t="shared" si="2"/>
        <v>-0.11471945693931576</v>
      </c>
      <c r="G5">
        <f t="shared" si="3"/>
        <v>14.5</v>
      </c>
      <c r="H5">
        <f t="shared" si="4"/>
        <v>6.8965517241379309E-2</v>
      </c>
      <c r="J5" t="s">
        <v>275</v>
      </c>
      <c r="K5">
        <f>SUM(F2:F58)</f>
        <v>-0.12932227667638452</v>
      </c>
    </row>
    <row r="6" spans="1:11" x14ac:dyDescent="0.35">
      <c r="A6">
        <v>5</v>
      </c>
      <c r="B6" t="s">
        <v>140</v>
      </c>
      <c r="C6">
        <v>1</v>
      </c>
      <c r="D6">
        <f t="shared" si="0"/>
        <v>0</v>
      </c>
      <c r="E6">
        <f t="shared" si="1"/>
        <v>0.23609749993481677</v>
      </c>
      <c r="F6">
        <f t="shared" si="2"/>
        <v>-0.11471945693931576</v>
      </c>
      <c r="G6">
        <f t="shared" si="3"/>
        <v>11.6</v>
      </c>
      <c r="H6">
        <f t="shared" si="4"/>
        <v>8.6206896551724144E-2</v>
      </c>
      <c r="J6" t="s">
        <v>276</v>
      </c>
      <c r="K6">
        <f>VAR(D2:D58)</f>
        <v>8.7401575825414426E-2</v>
      </c>
    </row>
    <row r="7" spans="1:11" x14ac:dyDescent="0.35">
      <c r="A7">
        <v>6</v>
      </c>
      <c r="B7" t="s">
        <v>172</v>
      </c>
      <c r="C7">
        <v>1</v>
      </c>
      <c r="D7">
        <f t="shared" si="0"/>
        <v>0</v>
      </c>
      <c r="E7">
        <f t="shared" si="1"/>
        <v>0.23609749993481677</v>
      </c>
      <c r="F7">
        <f t="shared" si="2"/>
        <v>-0.11471945693931576</v>
      </c>
      <c r="G7">
        <f t="shared" si="3"/>
        <v>9.6666666666666661</v>
      </c>
      <c r="H7">
        <f t="shared" si="4"/>
        <v>0.10344827586206898</v>
      </c>
      <c r="J7" t="s">
        <v>277</v>
      </c>
      <c r="K7">
        <f>STDEV(D2:D58)</f>
        <v>0.29563757512436478</v>
      </c>
    </row>
    <row r="8" spans="1:11" x14ac:dyDescent="0.35">
      <c r="A8">
        <v>7</v>
      </c>
      <c r="B8" t="s">
        <v>180</v>
      </c>
      <c r="C8">
        <v>1</v>
      </c>
      <c r="D8">
        <f t="shared" si="0"/>
        <v>0</v>
      </c>
      <c r="E8">
        <f t="shared" si="1"/>
        <v>0.23609749993481677</v>
      </c>
      <c r="F8">
        <f t="shared" si="2"/>
        <v>-0.11471945693931576</v>
      </c>
      <c r="G8">
        <f t="shared" si="3"/>
        <v>8.2857142857142865</v>
      </c>
      <c r="H8">
        <f t="shared" si="4"/>
        <v>0.12068965517241378</v>
      </c>
      <c r="J8" t="s">
        <v>278</v>
      </c>
      <c r="K8">
        <f>SKEW(D2:D58)</f>
        <v>-9.2622945192929129E-2</v>
      </c>
    </row>
    <row r="9" spans="1:11" x14ac:dyDescent="0.35">
      <c r="A9">
        <v>8</v>
      </c>
      <c r="B9" t="s">
        <v>232</v>
      </c>
      <c r="C9">
        <v>1</v>
      </c>
      <c r="D9">
        <f t="shared" si="0"/>
        <v>0</v>
      </c>
      <c r="E9">
        <f t="shared" si="1"/>
        <v>0.23609749993481677</v>
      </c>
      <c r="F9">
        <f t="shared" si="2"/>
        <v>-0.11471945693931576</v>
      </c>
      <c r="G9">
        <f t="shared" si="3"/>
        <v>7.25</v>
      </c>
      <c r="H9">
        <f t="shared" si="4"/>
        <v>0.13793103448275862</v>
      </c>
      <c r="J9" t="s">
        <v>279</v>
      </c>
      <c r="K9">
        <v>0</v>
      </c>
    </row>
    <row r="10" spans="1:11" x14ac:dyDescent="0.35">
      <c r="A10">
        <v>9</v>
      </c>
      <c r="B10" t="s">
        <v>237</v>
      </c>
      <c r="C10">
        <v>1</v>
      </c>
      <c r="D10">
        <f t="shared" si="0"/>
        <v>0</v>
      </c>
      <c r="E10">
        <f t="shared" si="1"/>
        <v>0.23609749993481677</v>
      </c>
      <c r="F10">
        <f t="shared" si="2"/>
        <v>-0.11471945693931576</v>
      </c>
      <c r="G10">
        <f t="shared" si="3"/>
        <v>6.4444444444444446</v>
      </c>
      <c r="H10">
        <f t="shared" si="4"/>
        <v>0.15517241379310345</v>
      </c>
      <c r="J10" t="s">
        <v>280</v>
      </c>
      <c r="K10">
        <v>-0.1</v>
      </c>
    </row>
    <row r="11" spans="1:11" x14ac:dyDescent="0.35">
      <c r="A11">
        <v>10</v>
      </c>
      <c r="B11" t="s">
        <v>12</v>
      </c>
      <c r="C11">
        <v>2</v>
      </c>
      <c r="D11">
        <f t="shared" si="0"/>
        <v>0.3010299956639812</v>
      </c>
      <c r="E11">
        <f t="shared" si="1"/>
        <v>3.4176420064819218E-2</v>
      </c>
      <c r="F11">
        <f t="shared" si="2"/>
        <v>-6.3181488529239086E-3</v>
      </c>
      <c r="G11">
        <f t="shared" si="3"/>
        <v>5.8</v>
      </c>
      <c r="H11">
        <f t="shared" si="4"/>
        <v>0.17241379310344829</v>
      </c>
    </row>
    <row r="12" spans="1:11" x14ac:dyDescent="0.35">
      <c r="A12">
        <v>11</v>
      </c>
      <c r="B12" t="s">
        <v>21</v>
      </c>
      <c r="C12">
        <v>2</v>
      </c>
      <c r="D12">
        <f t="shared" si="0"/>
        <v>0.3010299956639812</v>
      </c>
      <c r="E12">
        <f t="shared" si="1"/>
        <v>3.4176420064819218E-2</v>
      </c>
      <c r="F12">
        <f t="shared" si="2"/>
        <v>-6.3181488529239086E-3</v>
      </c>
      <c r="G12">
        <f t="shared" si="3"/>
        <v>5.2727272727272725</v>
      </c>
      <c r="H12">
        <f t="shared" si="4"/>
        <v>0.18965517241379312</v>
      </c>
    </row>
    <row r="13" spans="1:11" x14ac:dyDescent="0.35">
      <c r="A13">
        <v>12</v>
      </c>
      <c r="B13" t="s">
        <v>46</v>
      </c>
      <c r="C13">
        <v>2</v>
      </c>
      <c r="D13">
        <f t="shared" si="0"/>
        <v>0.3010299956639812</v>
      </c>
      <c r="E13">
        <f t="shared" si="1"/>
        <v>3.4176420064819218E-2</v>
      </c>
      <c r="F13">
        <f t="shared" si="2"/>
        <v>-6.3181488529239086E-3</v>
      </c>
      <c r="G13">
        <f t="shared" si="3"/>
        <v>4.833333333333333</v>
      </c>
      <c r="H13">
        <f t="shared" si="4"/>
        <v>0.20689655172413796</v>
      </c>
    </row>
    <row r="14" spans="1:11" x14ac:dyDescent="0.35">
      <c r="A14">
        <v>13</v>
      </c>
      <c r="B14" t="s">
        <v>79</v>
      </c>
      <c r="C14">
        <v>2</v>
      </c>
      <c r="D14">
        <f t="shared" si="0"/>
        <v>0.3010299956639812</v>
      </c>
      <c r="E14">
        <f t="shared" si="1"/>
        <v>3.4176420064819218E-2</v>
      </c>
      <c r="F14">
        <f t="shared" si="2"/>
        <v>-6.3181488529239086E-3</v>
      </c>
      <c r="G14">
        <f t="shared" si="3"/>
        <v>4.4615384615384617</v>
      </c>
      <c r="H14">
        <f t="shared" si="4"/>
        <v>0.22413793103448276</v>
      </c>
    </row>
    <row r="15" spans="1:11" x14ac:dyDescent="0.35">
      <c r="A15">
        <v>14</v>
      </c>
      <c r="B15" t="s">
        <v>98</v>
      </c>
      <c r="C15">
        <v>2</v>
      </c>
      <c r="D15">
        <f t="shared" si="0"/>
        <v>0.3010299956639812</v>
      </c>
      <c r="E15">
        <f t="shared" si="1"/>
        <v>3.4176420064819218E-2</v>
      </c>
      <c r="F15">
        <f t="shared" si="2"/>
        <v>-6.3181488529239086E-3</v>
      </c>
      <c r="G15">
        <f t="shared" si="3"/>
        <v>4.1428571428571432</v>
      </c>
      <c r="H15">
        <f t="shared" si="4"/>
        <v>0.24137931034482757</v>
      </c>
    </row>
    <row r="16" spans="1:11" x14ac:dyDescent="0.35">
      <c r="A16">
        <v>15</v>
      </c>
      <c r="B16" t="s">
        <v>126</v>
      </c>
      <c r="C16">
        <v>2</v>
      </c>
      <c r="D16">
        <f t="shared" si="0"/>
        <v>0.3010299956639812</v>
      </c>
      <c r="E16">
        <f t="shared" si="1"/>
        <v>3.4176420064819218E-2</v>
      </c>
      <c r="F16">
        <f t="shared" si="2"/>
        <v>-6.3181488529239086E-3</v>
      </c>
      <c r="G16">
        <f t="shared" si="3"/>
        <v>3.8666666666666667</v>
      </c>
      <c r="H16">
        <f t="shared" si="4"/>
        <v>0.25862068965517243</v>
      </c>
    </row>
    <row r="17" spans="1:8" x14ac:dyDescent="0.35">
      <c r="A17">
        <v>16</v>
      </c>
      <c r="B17" t="s">
        <v>135</v>
      </c>
      <c r="C17">
        <v>2</v>
      </c>
      <c r="D17">
        <f t="shared" si="0"/>
        <v>0.3010299956639812</v>
      </c>
      <c r="E17">
        <f t="shared" si="1"/>
        <v>3.4176420064819218E-2</v>
      </c>
      <c r="F17">
        <f t="shared" si="2"/>
        <v>-6.3181488529239086E-3</v>
      </c>
      <c r="G17">
        <f t="shared" si="3"/>
        <v>3.625</v>
      </c>
      <c r="H17">
        <f t="shared" si="4"/>
        <v>0.27586206896551724</v>
      </c>
    </row>
    <row r="18" spans="1:8" x14ac:dyDescent="0.35">
      <c r="A18">
        <v>17</v>
      </c>
      <c r="B18" t="s">
        <v>152</v>
      </c>
      <c r="C18">
        <v>2</v>
      </c>
      <c r="D18">
        <f t="shared" si="0"/>
        <v>0.3010299956639812</v>
      </c>
      <c r="E18">
        <f t="shared" si="1"/>
        <v>3.4176420064819218E-2</v>
      </c>
      <c r="F18">
        <f t="shared" si="2"/>
        <v>-6.3181488529239086E-3</v>
      </c>
      <c r="G18">
        <f t="shared" si="3"/>
        <v>3.4117647058823528</v>
      </c>
      <c r="H18">
        <f t="shared" si="4"/>
        <v>0.2931034482758621</v>
      </c>
    </row>
    <row r="19" spans="1:8" x14ac:dyDescent="0.35">
      <c r="A19">
        <v>18</v>
      </c>
      <c r="B19" t="s">
        <v>161</v>
      </c>
      <c r="C19">
        <v>2</v>
      </c>
      <c r="D19">
        <f t="shared" si="0"/>
        <v>0.3010299956639812</v>
      </c>
      <c r="E19">
        <f t="shared" si="1"/>
        <v>3.4176420064819218E-2</v>
      </c>
      <c r="F19">
        <f t="shared" si="2"/>
        <v>-6.3181488529239086E-3</v>
      </c>
      <c r="G19">
        <f t="shared" si="3"/>
        <v>3.2222222222222223</v>
      </c>
      <c r="H19">
        <f t="shared" si="4"/>
        <v>0.31034482758620691</v>
      </c>
    </row>
    <row r="20" spans="1:8" x14ac:dyDescent="0.35">
      <c r="A20">
        <v>19</v>
      </c>
      <c r="B20" t="s">
        <v>163</v>
      </c>
      <c r="C20">
        <v>2</v>
      </c>
      <c r="D20">
        <f t="shared" si="0"/>
        <v>0.3010299956639812</v>
      </c>
      <c r="E20">
        <f t="shared" si="1"/>
        <v>3.4176420064819218E-2</v>
      </c>
      <c r="F20">
        <f t="shared" si="2"/>
        <v>-6.3181488529239086E-3</v>
      </c>
      <c r="G20">
        <f t="shared" si="3"/>
        <v>3.0526315789473686</v>
      </c>
      <c r="H20">
        <f t="shared" si="4"/>
        <v>0.32758620689655171</v>
      </c>
    </row>
    <row r="21" spans="1:8" x14ac:dyDescent="0.35">
      <c r="A21">
        <v>20</v>
      </c>
      <c r="B21" t="s">
        <v>206</v>
      </c>
      <c r="C21">
        <v>2</v>
      </c>
      <c r="D21">
        <f t="shared" si="0"/>
        <v>0.3010299956639812</v>
      </c>
      <c r="E21">
        <f t="shared" si="1"/>
        <v>3.4176420064819218E-2</v>
      </c>
      <c r="F21">
        <f t="shared" si="2"/>
        <v>-6.3181488529239086E-3</v>
      </c>
      <c r="G21">
        <f t="shared" si="3"/>
        <v>2.9</v>
      </c>
      <c r="H21">
        <f t="shared" si="4"/>
        <v>0.34482758620689657</v>
      </c>
    </row>
    <row r="22" spans="1:8" x14ac:dyDescent="0.35">
      <c r="A22">
        <v>21</v>
      </c>
      <c r="B22" t="s">
        <v>239</v>
      </c>
      <c r="C22">
        <v>2</v>
      </c>
      <c r="D22">
        <f t="shared" si="0"/>
        <v>0.3010299956639812</v>
      </c>
      <c r="E22">
        <f t="shared" si="1"/>
        <v>3.4176420064819218E-2</v>
      </c>
      <c r="F22">
        <f t="shared" si="2"/>
        <v>-6.3181488529239086E-3</v>
      </c>
      <c r="G22">
        <f t="shared" si="3"/>
        <v>2.7619047619047619</v>
      </c>
      <c r="H22">
        <f t="shared" si="4"/>
        <v>0.36206896551724138</v>
      </c>
    </row>
    <row r="23" spans="1:8" x14ac:dyDescent="0.35">
      <c r="A23">
        <v>22</v>
      </c>
      <c r="B23" t="s">
        <v>26</v>
      </c>
      <c r="C23">
        <v>3</v>
      </c>
      <c r="D23">
        <f t="shared" si="0"/>
        <v>0.47712125471966244</v>
      </c>
      <c r="E23">
        <f t="shared" si="1"/>
        <v>7.7042701560892332E-5</v>
      </c>
      <c r="F23">
        <f t="shared" si="2"/>
        <v>-6.7623439276055598E-7</v>
      </c>
      <c r="G23">
        <f t="shared" si="3"/>
        <v>2.6363636363636362</v>
      </c>
      <c r="H23">
        <f t="shared" si="4"/>
        <v>0.37931034482758624</v>
      </c>
    </row>
    <row r="24" spans="1:8" x14ac:dyDescent="0.35">
      <c r="A24">
        <v>23</v>
      </c>
      <c r="B24" t="s">
        <v>51</v>
      </c>
      <c r="C24">
        <v>3</v>
      </c>
      <c r="D24">
        <f t="shared" si="0"/>
        <v>0.47712125471966244</v>
      </c>
      <c r="E24">
        <f t="shared" si="1"/>
        <v>7.7042701560892332E-5</v>
      </c>
      <c r="F24">
        <f t="shared" si="2"/>
        <v>-6.7623439276055598E-7</v>
      </c>
      <c r="G24">
        <f t="shared" si="3"/>
        <v>2.5217391304347827</v>
      </c>
      <c r="H24">
        <f t="shared" si="4"/>
        <v>0.39655172413793099</v>
      </c>
    </row>
    <row r="25" spans="1:8" x14ac:dyDescent="0.35">
      <c r="A25">
        <v>24</v>
      </c>
      <c r="B25" t="s">
        <v>57</v>
      </c>
      <c r="C25">
        <v>3</v>
      </c>
      <c r="D25">
        <f t="shared" si="0"/>
        <v>0.47712125471966244</v>
      </c>
      <c r="E25">
        <f t="shared" si="1"/>
        <v>7.7042701560892332E-5</v>
      </c>
      <c r="F25">
        <f t="shared" si="2"/>
        <v>-6.7623439276055598E-7</v>
      </c>
      <c r="G25">
        <f t="shared" si="3"/>
        <v>2.4166666666666665</v>
      </c>
      <c r="H25">
        <f t="shared" si="4"/>
        <v>0.41379310344827591</v>
      </c>
    </row>
    <row r="26" spans="1:8" x14ac:dyDescent="0.35">
      <c r="A26">
        <v>25</v>
      </c>
      <c r="B26" t="s">
        <v>88</v>
      </c>
      <c r="C26">
        <v>3</v>
      </c>
      <c r="D26">
        <f t="shared" si="0"/>
        <v>0.47712125471966244</v>
      </c>
      <c r="E26">
        <f t="shared" si="1"/>
        <v>7.7042701560892332E-5</v>
      </c>
      <c r="F26">
        <f t="shared" si="2"/>
        <v>-6.7623439276055598E-7</v>
      </c>
      <c r="G26">
        <f t="shared" si="3"/>
        <v>2.3199999999999998</v>
      </c>
      <c r="H26">
        <f t="shared" si="4"/>
        <v>0.43103448275862072</v>
      </c>
    </row>
    <row r="27" spans="1:8" x14ac:dyDescent="0.35">
      <c r="A27">
        <v>26</v>
      </c>
      <c r="B27" t="s">
        <v>94</v>
      </c>
      <c r="C27">
        <v>3</v>
      </c>
      <c r="D27">
        <f t="shared" si="0"/>
        <v>0.47712125471966244</v>
      </c>
      <c r="E27">
        <f t="shared" si="1"/>
        <v>7.7042701560892332E-5</v>
      </c>
      <c r="F27">
        <f t="shared" si="2"/>
        <v>-6.7623439276055598E-7</v>
      </c>
      <c r="G27">
        <f t="shared" si="3"/>
        <v>2.2307692307692308</v>
      </c>
      <c r="H27">
        <f t="shared" si="4"/>
        <v>0.44827586206896552</v>
      </c>
    </row>
    <row r="28" spans="1:8" x14ac:dyDescent="0.35">
      <c r="A28">
        <v>27</v>
      </c>
      <c r="B28" t="s">
        <v>108</v>
      </c>
      <c r="C28">
        <v>3</v>
      </c>
      <c r="D28">
        <f t="shared" si="0"/>
        <v>0.47712125471966244</v>
      </c>
      <c r="E28">
        <f t="shared" si="1"/>
        <v>7.7042701560892332E-5</v>
      </c>
      <c r="F28">
        <f t="shared" si="2"/>
        <v>-6.7623439276055598E-7</v>
      </c>
      <c r="G28">
        <f t="shared" si="3"/>
        <v>2.1481481481481484</v>
      </c>
      <c r="H28">
        <f t="shared" si="4"/>
        <v>0.46551724137931028</v>
      </c>
    </row>
    <row r="29" spans="1:8" x14ac:dyDescent="0.35">
      <c r="A29">
        <v>28</v>
      </c>
      <c r="B29" t="s">
        <v>119</v>
      </c>
      <c r="C29">
        <v>3</v>
      </c>
      <c r="D29">
        <f t="shared" si="0"/>
        <v>0.47712125471966244</v>
      </c>
      <c r="E29">
        <f t="shared" si="1"/>
        <v>7.7042701560892332E-5</v>
      </c>
      <c r="F29">
        <f t="shared" si="2"/>
        <v>-6.7623439276055598E-7</v>
      </c>
      <c r="G29">
        <f t="shared" si="3"/>
        <v>2.0714285714285716</v>
      </c>
      <c r="H29">
        <f t="shared" si="4"/>
        <v>0.48275862068965514</v>
      </c>
    </row>
    <row r="30" spans="1:8" x14ac:dyDescent="0.35">
      <c r="A30">
        <v>29</v>
      </c>
      <c r="B30" t="s">
        <v>202</v>
      </c>
      <c r="C30">
        <v>3</v>
      </c>
      <c r="D30">
        <f t="shared" si="0"/>
        <v>0.47712125471966244</v>
      </c>
      <c r="E30">
        <f t="shared" si="1"/>
        <v>7.7042701560892332E-5</v>
      </c>
      <c r="F30">
        <f t="shared" si="2"/>
        <v>-6.7623439276055598E-7</v>
      </c>
      <c r="G30">
        <f t="shared" si="3"/>
        <v>2</v>
      </c>
      <c r="H30">
        <f t="shared" si="4"/>
        <v>0.5</v>
      </c>
    </row>
    <row r="31" spans="1:8" x14ac:dyDescent="0.35">
      <c r="A31">
        <v>30</v>
      </c>
      <c r="B31" t="s">
        <v>243</v>
      </c>
      <c r="C31">
        <v>3</v>
      </c>
      <c r="D31">
        <f t="shared" si="0"/>
        <v>0.47712125471966244</v>
      </c>
      <c r="E31">
        <f t="shared" si="1"/>
        <v>7.7042701560892332E-5</v>
      </c>
      <c r="F31">
        <f t="shared" si="2"/>
        <v>-6.7623439276055598E-7</v>
      </c>
      <c r="G31">
        <f t="shared" si="3"/>
        <v>1.9333333333333333</v>
      </c>
      <c r="H31">
        <f t="shared" si="4"/>
        <v>0.51724137931034486</v>
      </c>
    </row>
    <row r="32" spans="1:8" x14ac:dyDescent="0.35">
      <c r="A32">
        <v>31</v>
      </c>
      <c r="B32" t="s">
        <v>247</v>
      </c>
      <c r="C32">
        <v>3</v>
      </c>
      <c r="D32">
        <f t="shared" si="0"/>
        <v>0.47712125471966244</v>
      </c>
      <c r="E32">
        <f t="shared" si="1"/>
        <v>7.7042701560892332E-5</v>
      </c>
      <c r="F32">
        <f t="shared" si="2"/>
        <v>-6.7623439276055598E-7</v>
      </c>
      <c r="G32">
        <f t="shared" si="3"/>
        <v>1.8709677419354838</v>
      </c>
      <c r="H32">
        <f t="shared" si="4"/>
        <v>0.53448275862068972</v>
      </c>
    </row>
    <row r="33" spans="1:8" x14ac:dyDescent="0.35">
      <c r="A33">
        <v>32</v>
      </c>
      <c r="B33" t="s">
        <v>251</v>
      </c>
      <c r="C33">
        <v>3</v>
      </c>
      <c r="D33">
        <f t="shared" si="0"/>
        <v>0.47712125471966244</v>
      </c>
      <c r="E33">
        <f t="shared" si="1"/>
        <v>7.7042701560892332E-5</v>
      </c>
      <c r="F33">
        <f t="shared" si="2"/>
        <v>-6.7623439276055598E-7</v>
      </c>
      <c r="G33">
        <f t="shared" si="3"/>
        <v>1.8125</v>
      </c>
      <c r="H33">
        <f t="shared" si="4"/>
        <v>0.55172413793103448</v>
      </c>
    </row>
    <row r="34" spans="1:8" x14ac:dyDescent="0.35">
      <c r="A34">
        <v>33</v>
      </c>
      <c r="B34" t="s">
        <v>256</v>
      </c>
      <c r="C34">
        <v>3</v>
      </c>
      <c r="D34">
        <f t="shared" si="0"/>
        <v>0.47712125471966244</v>
      </c>
      <c r="E34">
        <f t="shared" si="1"/>
        <v>7.7042701560892332E-5</v>
      </c>
      <c r="F34">
        <f t="shared" si="2"/>
        <v>-6.7623439276055598E-7</v>
      </c>
      <c r="G34">
        <f t="shared" si="3"/>
        <v>1.7575757575757576</v>
      </c>
      <c r="H34">
        <f t="shared" si="4"/>
        <v>0.56896551724137934</v>
      </c>
    </row>
    <row r="35" spans="1:8" x14ac:dyDescent="0.35">
      <c r="A35">
        <v>34</v>
      </c>
      <c r="B35" t="s">
        <v>103</v>
      </c>
      <c r="C35">
        <v>4</v>
      </c>
      <c r="D35">
        <f t="shared" si="0"/>
        <v>0.6020599913279624</v>
      </c>
      <c r="E35">
        <f t="shared" si="1"/>
        <v>1.3493456773734737E-2</v>
      </c>
      <c r="F35">
        <f t="shared" si="2"/>
        <v>1.5674180121201333E-3</v>
      </c>
      <c r="G35">
        <f t="shared" si="3"/>
        <v>1.7058823529411764</v>
      </c>
      <c r="H35">
        <f t="shared" si="4"/>
        <v>0.5862068965517242</v>
      </c>
    </row>
    <row r="36" spans="1:8" x14ac:dyDescent="0.35">
      <c r="A36">
        <v>35</v>
      </c>
      <c r="B36" t="s">
        <v>142</v>
      </c>
      <c r="C36">
        <v>4</v>
      </c>
      <c r="D36">
        <f t="shared" si="0"/>
        <v>0.6020599913279624</v>
      </c>
      <c r="E36">
        <f t="shared" si="1"/>
        <v>1.3493456773734737E-2</v>
      </c>
      <c r="F36">
        <f t="shared" si="2"/>
        <v>1.5674180121201333E-3</v>
      </c>
      <c r="G36">
        <f t="shared" si="3"/>
        <v>1.6571428571428573</v>
      </c>
      <c r="H36">
        <f t="shared" si="4"/>
        <v>0.60344827586206895</v>
      </c>
    </row>
    <row r="37" spans="1:8" x14ac:dyDescent="0.35">
      <c r="A37">
        <v>36</v>
      </c>
      <c r="B37" t="s">
        <v>147</v>
      </c>
      <c r="C37">
        <v>4</v>
      </c>
      <c r="D37">
        <f t="shared" si="0"/>
        <v>0.6020599913279624</v>
      </c>
      <c r="E37">
        <f t="shared" si="1"/>
        <v>1.3493456773734737E-2</v>
      </c>
      <c r="F37">
        <f t="shared" si="2"/>
        <v>1.5674180121201333E-3</v>
      </c>
      <c r="G37">
        <f t="shared" si="3"/>
        <v>1.6111111111111112</v>
      </c>
      <c r="H37">
        <f t="shared" si="4"/>
        <v>0.62068965517241381</v>
      </c>
    </row>
    <row r="38" spans="1:8" x14ac:dyDescent="0.35">
      <c r="A38">
        <v>37</v>
      </c>
      <c r="B38" t="s">
        <v>188</v>
      </c>
      <c r="C38">
        <v>4</v>
      </c>
      <c r="D38">
        <f t="shared" si="0"/>
        <v>0.6020599913279624</v>
      </c>
      <c r="E38">
        <f t="shared" si="1"/>
        <v>1.3493456773734737E-2</v>
      </c>
      <c r="F38">
        <f t="shared" si="2"/>
        <v>1.5674180121201333E-3</v>
      </c>
      <c r="G38">
        <f t="shared" si="3"/>
        <v>1.5675675675675675</v>
      </c>
      <c r="H38">
        <f t="shared" si="4"/>
        <v>0.63793103448275867</v>
      </c>
    </row>
    <row r="39" spans="1:8" x14ac:dyDescent="0.35">
      <c r="A39">
        <v>38</v>
      </c>
      <c r="B39" t="s">
        <v>197</v>
      </c>
      <c r="C39">
        <v>4</v>
      </c>
      <c r="D39">
        <f t="shared" si="0"/>
        <v>0.6020599913279624</v>
      </c>
      <c r="E39">
        <f t="shared" si="1"/>
        <v>1.3493456773734737E-2</v>
      </c>
      <c r="F39">
        <f t="shared" si="2"/>
        <v>1.5674180121201333E-3</v>
      </c>
      <c r="G39">
        <f t="shared" si="3"/>
        <v>1.5263157894736843</v>
      </c>
      <c r="H39">
        <f t="shared" si="4"/>
        <v>0.65517241379310343</v>
      </c>
    </row>
    <row r="40" spans="1:8" x14ac:dyDescent="0.35">
      <c r="A40">
        <v>39</v>
      </c>
      <c r="B40" t="s">
        <v>214</v>
      </c>
      <c r="C40">
        <v>4</v>
      </c>
      <c r="D40">
        <f t="shared" si="0"/>
        <v>0.6020599913279624</v>
      </c>
      <c r="E40">
        <f t="shared" si="1"/>
        <v>1.3493456773734737E-2</v>
      </c>
      <c r="F40">
        <f t="shared" si="2"/>
        <v>1.5674180121201333E-3</v>
      </c>
      <c r="G40">
        <f t="shared" si="3"/>
        <v>1.4871794871794872</v>
      </c>
      <c r="H40">
        <f t="shared" si="4"/>
        <v>0.67241379310344829</v>
      </c>
    </row>
    <row r="41" spans="1:8" x14ac:dyDescent="0.35">
      <c r="A41">
        <v>40</v>
      </c>
      <c r="B41" t="s">
        <v>33</v>
      </c>
      <c r="C41">
        <v>5</v>
      </c>
      <c r="D41">
        <f t="shared" si="0"/>
        <v>0.69897000433601886</v>
      </c>
      <c r="E41">
        <f t="shared" si="1"/>
        <v>4.5399401221643931E-2</v>
      </c>
      <c r="F41">
        <f t="shared" si="2"/>
        <v>9.6733118173065805E-3</v>
      </c>
      <c r="G41">
        <f t="shared" si="3"/>
        <v>1.45</v>
      </c>
      <c r="H41">
        <f t="shared" si="4"/>
        <v>0.68965517241379315</v>
      </c>
    </row>
    <row r="42" spans="1:8" x14ac:dyDescent="0.35">
      <c r="A42">
        <v>41</v>
      </c>
      <c r="B42" t="s">
        <v>62</v>
      </c>
      <c r="C42">
        <v>5</v>
      </c>
      <c r="D42">
        <f t="shared" si="0"/>
        <v>0.69897000433601886</v>
      </c>
      <c r="E42">
        <f t="shared" si="1"/>
        <v>4.5399401221643931E-2</v>
      </c>
      <c r="F42">
        <f t="shared" si="2"/>
        <v>9.6733118173065805E-3</v>
      </c>
      <c r="G42">
        <f t="shared" si="3"/>
        <v>1.4146341463414633</v>
      </c>
      <c r="H42">
        <f t="shared" si="4"/>
        <v>0.70689655172413801</v>
      </c>
    </row>
    <row r="43" spans="1:8" x14ac:dyDescent="0.35">
      <c r="A43">
        <v>42</v>
      </c>
      <c r="B43" t="s">
        <v>74</v>
      </c>
      <c r="C43">
        <v>5</v>
      </c>
      <c r="D43">
        <f t="shared" si="0"/>
        <v>0.69897000433601886</v>
      </c>
      <c r="E43">
        <f t="shared" si="1"/>
        <v>4.5399401221643931E-2</v>
      </c>
      <c r="F43">
        <f t="shared" si="2"/>
        <v>9.6733118173065805E-3</v>
      </c>
      <c r="G43">
        <f t="shared" si="3"/>
        <v>1.3809523809523809</v>
      </c>
      <c r="H43">
        <f t="shared" si="4"/>
        <v>0.72413793103448276</v>
      </c>
    </row>
    <row r="44" spans="1:8" x14ac:dyDescent="0.35">
      <c r="A44">
        <v>43</v>
      </c>
      <c r="B44" t="s">
        <v>156</v>
      </c>
      <c r="C44">
        <v>5</v>
      </c>
      <c r="D44">
        <f t="shared" si="0"/>
        <v>0.69897000433601886</v>
      </c>
      <c r="E44">
        <f t="shared" si="1"/>
        <v>4.5399401221643931E-2</v>
      </c>
      <c r="F44">
        <f t="shared" si="2"/>
        <v>9.6733118173065805E-3</v>
      </c>
      <c r="G44">
        <f t="shared" si="3"/>
        <v>1.3488372093023255</v>
      </c>
      <c r="H44">
        <f t="shared" si="4"/>
        <v>0.74137931034482762</v>
      </c>
    </row>
    <row r="45" spans="1:8" x14ac:dyDescent="0.35">
      <c r="A45">
        <v>44</v>
      </c>
      <c r="B45" t="s">
        <v>218</v>
      </c>
      <c r="C45">
        <v>5</v>
      </c>
      <c r="D45">
        <f t="shared" si="0"/>
        <v>0.69897000433601886</v>
      </c>
      <c r="E45">
        <f t="shared" si="1"/>
        <v>4.5399401221643931E-2</v>
      </c>
      <c r="F45">
        <f t="shared" si="2"/>
        <v>9.6733118173065805E-3</v>
      </c>
      <c r="G45">
        <f t="shared" si="3"/>
        <v>1.3181818181818181</v>
      </c>
      <c r="H45">
        <f t="shared" si="4"/>
        <v>0.75862068965517249</v>
      </c>
    </row>
    <row r="46" spans="1:8" x14ac:dyDescent="0.35">
      <c r="A46">
        <v>45</v>
      </c>
      <c r="B46" t="s">
        <v>223</v>
      </c>
      <c r="C46">
        <v>5</v>
      </c>
      <c r="D46">
        <f t="shared" si="0"/>
        <v>0.69897000433601886</v>
      </c>
      <c r="E46">
        <f t="shared" si="1"/>
        <v>4.5399401221643931E-2</v>
      </c>
      <c r="F46">
        <f t="shared" si="2"/>
        <v>9.6733118173065805E-3</v>
      </c>
      <c r="G46">
        <f t="shared" si="3"/>
        <v>1.288888888888889</v>
      </c>
      <c r="H46">
        <f t="shared" si="4"/>
        <v>0.77586206896551724</v>
      </c>
    </row>
    <row r="47" spans="1:8" x14ac:dyDescent="0.35">
      <c r="A47">
        <v>46</v>
      </c>
      <c r="B47" t="s">
        <v>226</v>
      </c>
      <c r="C47">
        <v>5</v>
      </c>
      <c r="D47">
        <f t="shared" si="0"/>
        <v>0.69897000433601886</v>
      </c>
      <c r="E47">
        <f t="shared" si="1"/>
        <v>4.5399401221643931E-2</v>
      </c>
      <c r="F47">
        <f t="shared" si="2"/>
        <v>9.6733118173065805E-3</v>
      </c>
      <c r="G47">
        <f t="shared" si="3"/>
        <v>1.2608695652173914</v>
      </c>
      <c r="H47">
        <f t="shared" si="4"/>
        <v>0.79310344827586199</v>
      </c>
    </row>
    <row r="48" spans="1:8" x14ac:dyDescent="0.35">
      <c r="A48">
        <v>47</v>
      </c>
      <c r="B48" t="s">
        <v>68</v>
      </c>
      <c r="C48">
        <v>6</v>
      </c>
      <c r="D48">
        <f t="shared" si="0"/>
        <v>0.77815125038364363</v>
      </c>
      <c r="E48">
        <f t="shared" si="1"/>
        <v>8.5411581310469845E-2</v>
      </c>
      <c r="F48">
        <f t="shared" si="2"/>
        <v>2.4961756577124655E-2</v>
      </c>
      <c r="G48">
        <f t="shared" si="3"/>
        <v>1.2340425531914894</v>
      </c>
      <c r="H48">
        <f t="shared" si="4"/>
        <v>0.81034482758620685</v>
      </c>
    </row>
    <row r="49" spans="1:8" x14ac:dyDescent="0.35">
      <c r="A49">
        <v>48</v>
      </c>
      <c r="B49" t="s">
        <v>82</v>
      </c>
      <c r="C49">
        <v>6</v>
      </c>
      <c r="D49">
        <f t="shared" si="0"/>
        <v>0.77815125038364363</v>
      </c>
      <c r="E49">
        <f t="shared" si="1"/>
        <v>8.5411581310469845E-2</v>
      </c>
      <c r="F49">
        <f t="shared" si="2"/>
        <v>2.4961756577124655E-2</v>
      </c>
      <c r="G49">
        <f t="shared" si="3"/>
        <v>1.2083333333333333</v>
      </c>
      <c r="H49">
        <f t="shared" si="4"/>
        <v>0.82758620689655182</v>
      </c>
    </row>
    <row r="50" spans="1:8" x14ac:dyDescent="0.35">
      <c r="A50">
        <v>49</v>
      </c>
      <c r="B50" t="s">
        <v>130</v>
      </c>
      <c r="C50">
        <v>6</v>
      </c>
      <c r="D50">
        <f t="shared" si="0"/>
        <v>0.77815125038364363</v>
      </c>
      <c r="E50">
        <f t="shared" si="1"/>
        <v>8.5411581310469845E-2</v>
      </c>
      <c r="F50">
        <f t="shared" si="2"/>
        <v>2.4961756577124655E-2</v>
      </c>
      <c r="G50">
        <f t="shared" si="3"/>
        <v>1.1836734693877551</v>
      </c>
      <c r="H50">
        <f t="shared" si="4"/>
        <v>0.84482758620689657</v>
      </c>
    </row>
    <row r="51" spans="1:8" x14ac:dyDescent="0.35">
      <c r="A51">
        <v>50</v>
      </c>
      <c r="B51" t="s">
        <v>182</v>
      </c>
      <c r="C51">
        <v>7</v>
      </c>
      <c r="D51">
        <f t="shared" si="0"/>
        <v>0.84509804001425681</v>
      </c>
      <c r="E51">
        <f t="shared" si="1"/>
        <v>0.12902420040940021</v>
      </c>
      <c r="F51">
        <f t="shared" si="2"/>
        <v>4.6345413836786573E-2</v>
      </c>
      <c r="G51">
        <f t="shared" si="3"/>
        <v>1.1599999999999999</v>
      </c>
      <c r="H51">
        <f t="shared" si="4"/>
        <v>0.86206896551724144</v>
      </c>
    </row>
    <row r="52" spans="1:8" x14ac:dyDescent="0.35">
      <c r="A52">
        <v>51</v>
      </c>
      <c r="B52" t="s">
        <v>193</v>
      </c>
      <c r="C52">
        <v>7</v>
      </c>
      <c r="D52">
        <f t="shared" si="0"/>
        <v>0.84509804001425681</v>
      </c>
      <c r="E52">
        <f t="shared" si="1"/>
        <v>0.12902420040940021</v>
      </c>
      <c r="F52">
        <f t="shared" si="2"/>
        <v>4.6345413836786573E-2</v>
      </c>
      <c r="G52">
        <f t="shared" si="3"/>
        <v>1.1372549019607843</v>
      </c>
      <c r="H52">
        <f t="shared" si="4"/>
        <v>0.87931034482758619</v>
      </c>
    </row>
    <row r="53" spans="1:8" x14ac:dyDescent="0.35">
      <c r="A53">
        <v>52</v>
      </c>
      <c r="B53" t="s">
        <v>166</v>
      </c>
      <c r="C53">
        <v>8</v>
      </c>
      <c r="D53">
        <f t="shared" si="0"/>
        <v>0.90308998699194354</v>
      </c>
      <c r="E53">
        <f t="shared" si="1"/>
        <v>0.1740486100615633</v>
      </c>
      <c r="F53">
        <f t="shared" si="2"/>
        <v>7.2611571999511307E-2</v>
      </c>
      <c r="G53">
        <f t="shared" si="3"/>
        <v>1.1153846153846154</v>
      </c>
      <c r="H53">
        <f t="shared" si="4"/>
        <v>0.89655172413793105</v>
      </c>
    </row>
    <row r="54" spans="1:8" x14ac:dyDescent="0.35">
      <c r="A54">
        <v>53</v>
      </c>
      <c r="B54" t="s">
        <v>209</v>
      </c>
      <c r="C54">
        <v>8</v>
      </c>
      <c r="D54">
        <f t="shared" si="0"/>
        <v>0.90308998699194354</v>
      </c>
      <c r="E54">
        <f t="shared" si="1"/>
        <v>0.1740486100615633</v>
      </c>
      <c r="F54">
        <f t="shared" si="2"/>
        <v>7.2611571999511307E-2</v>
      </c>
      <c r="G54">
        <f t="shared" si="3"/>
        <v>1.0943396226415094</v>
      </c>
      <c r="H54">
        <f t="shared" si="4"/>
        <v>0.91379310344827591</v>
      </c>
    </row>
    <row r="55" spans="1:8" x14ac:dyDescent="0.35">
      <c r="A55">
        <v>54</v>
      </c>
      <c r="B55" t="s">
        <v>40</v>
      </c>
      <c r="C55">
        <v>9</v>
      </c>
      <c r="D55">
        <f t="shared" si="0"/>
        <v>0.95424250943932487</v>
      </c>
      <c r="E55">
        <f t="shared" si="1"/>
        <v>0.21934596887883501</v>
      </c>
      <c r="F55">
        <f t="shared" si="2"/>
        <v>0.10272933719667213</v>
      </c>
      <c r="G55">
        <f t="shared" si="3"/>
        <v>1.0740740740740742</v>
      </c>
      <c r="H55">
        <f t="shared" si="4"/>
        <v>0.93103448275862055</v>
      </c>
    </row>
    <row r="56" spans="1:8" x14ac:dyDescent="0.35">
      <c r="A56">
        <v>55</v>
      </c>
      <c r="B56" t="s">
        <v>234</v>
      </c>
      <c r="C56">
        <v>9</v>
      </c>
      <c r="D56">
        <f t="shared" si="0"/>
        <v>0.95424250943932487</v>
      </c>
      <c r="E56">
        <f t="shared" si="1"/>
        <v>0.21934596887883501</v>
      </c>
      <c r="F56">
        <f t="shared" si="2"/>
        <v>0.10272933719667213</v>
      </c>
      <c r="G56">
        <f t="shared" si="3"/>
        <v>1.0545454545454545</v>
      </c>
      <c r="H56">
        <f t="shared" si="4"/>
        <v>0.94827586206896564</v>
      </c>
    </row>
    <row r="57" spans="1:8" x14ac:dyDescent="0.35">
      <c r="A57">
        <v>56</v>
      </c>
      <c r="B57" t="s">
        <v>174</v>
      </c>
      <c r="C57">
        <v>10</v>
      </c>
      <c r="D57">
        <f t="shared" si="0"/>
        <v>1</v>
      </c>
      <c r="E57">
        <f t="shared" si="1"/>
        <v>0.26430019610069572</v>
      </c>
      <c r="F57">
        <f t="shared" si="2"/>
        <v>0.13587708711395294</v>
      </c>
      <c r="G57">
        <f t="shared" si="3"/>
        <v>1.0357142857142858</v>
      </c>
      <c r="H57">
        <f t="shared" si="4"/>
        <v>0.96551724137931028</v>
      </c>
    </row>
    <row r="58" spans="1:8" x14ac:dyDescent="0.35">
      <c r="A58">
        <v>57</v>
      </c>
      <c r="B58" t="s">
        <v>113</v>
      </c>
      <c r="C58">
        <v>13</v>
      </c>
      <c r="D58">
        <f t="shared" si="0"/>
        <v>1.1139433523068367</v>
      </c>
      <c r="E58">
        <f t="shared" si="1"/>
        <v>0.39444014568768376</v>
      </c>
      <c r="F58">
        <f t="shared" si="2"/>
        <v>0.24772604312012103</v>
      </c>
      <c r="G58">
        <f t="shared" si="3"/>
        <v>1.0175438596491229</v>
      </c>
      <c r="H58">
        <f t="shared" si="4"/>
        <v>0.98275862068965514</v>
      </c>
    </row>
    <row r="61" spans="1:8" x14ac:dyDescent="0.35">
      <c r="B61" t="s">
        <v>281</v>
      </c>
      <c r="C61" t="s">
        <v>286</v>
      </c>
      <c r="D61" t="s">
        <v>287</v>
      </c>
      <c r="E61" t="s">
        <v>282</v>
      </c>
      <c r="F61" t="s">
        <v>283</v>
      </c>
      <c r="G61" t="s">
        <v>284</v>
      </c>
      <c r="H61" s="1" t="s">
        <v>285</v>
      </c>
    </row>
    <row r="62" spans="1:8" x14ac:dyDescent="0.35">
      <c r="B62">
        <v>2</v>
      </c>
      <c r="C62">
        <v>0</v>
      </c>
      <c r="D62">
        <v>1.7000000000000001E-2</v>
      </c>
      <c r="E62">
        <f>(C62-D62)/($K$9-$K$10)</f>
        <v>-0.17</v>
      </c>
      <c r="F62" s="2">
        <f>C62+(E62*($K$8-$K$9))</f>
        <v>1.5745900682797954E-2</v>
      </c>
      <c r="G62" s="2">
        <f t="shared" ref="G62:G68" si="5">$K$3+(F62*$K$7)</f>
        <v>0.49055373181307205</v>
      </c>
      <c r="H62" s="3">
        <f t="shared" ref="H62:H68" si="6">10^G62</f>
        <v>3.0942381173211597</v>
      </c>
    </row>
    <row r="63" spans="1:8" x14ac:dyDescent="0.35">
      <c r="B63">
        <v>5</v>
      </c>
      <c r="C63">
        <v>0.84199999999999997</v>
      </c>
      <c r="D63">
        <v>0.84599999999999997</v>
      </c>
      <c r="E63">
        <f t="shared" ref="E63:E68" si="7">(C63-D63)/($K$9-$K$10)</f>
        <v>-4.0000000000000036E-2</v>
      </c>
      <c r="F63" s="2">
        <f t="shared" ref="F63:F68" si="8">C63+(E63*($K$8-$K$9))</f>
        <v>0.84570491780771717</v>
      </c>
      <c r="G63" s="2">
        <f t="shared" si="5"/>
        <v>0.73592080308848429</v>
      </c>
      <c r="H63" s="3">
        <f t="shared" si="6"/>
        <v>5.4440336768325972</v>
      </c>
    </row>
    <row r="64" spans="1:8" x14ac:dyDescent="0.35">
      <c r="B64">
        <v>10</v>
      </c>
      <c r="C64">
        <v>1.282</v>
      </c>
      <c r="D64">
        <v>1.27</v>
      </c>
      <c r="E64">
        <f t="shared" si="7"/>
        <v>0.12000000000000011</v>
      </c>
      <c r="F64" s="2">
        <f t="shared" si="8"/>
        <v>1.2708852465768485</v>
      </c>
      <c r="G64" s="2">
        <f t="shared" si="5"/>
        <v>0.8616200844763704</v>
      </c>
      <c r="H64" s="3">
        <f t="shared" si="6"/>
        <v>7.2714343001414594</v>
      </c>
    </row>
    <row r="65" spans="2:8" x14ac:dyDescent="0.35">
      <c r="B65">
        <v>25</v>
      </c>
      <c r="C65">
        <v>1.7509999999999999</v>
      </c>
      <c r="D65">
        <v>1.716</v>
      </c>
      <c r="E65">
        <f t="shared" si="7"/>
        <v>0.3499999999999992</v>
      </c>
      <c r="F65" s="2">
        <f t="shared" si="8"/>
        <v>1.7185819691824749</v>
      </c>
      <c r="G65" s="2">
        <f t="shared" si="5"/>
        <v>0.9939760579386232</v>
      </c>
      <c r="H65" s="3">
        <f t="shared" si="6"/>
        <v>9.8622511488950462</v>
      </c>
    </row>
    <row r="66" spans="2:8" x14ac:dyDescent="0.35">
      <c r="B66">
        <v>50</v>
      </c>
      <c r="C66">
        <v>2.0539999999999998</v>
      </c>
      <c r="D66">
        <v>2</v>
      </c>
      <c r="E66">
        <f t="shared" si="7"/>
        <v>0.53999999999999826</v>
      </c>
      <c r="F66" s="2">
        <f t="shared" si="8"/>
        <v>2.0039836095958181</v>
      </c>
      <c r="G66" s="2">
        <f t="shared" si="5"/>
        <v>1.07835150684694</v>
      </c>
      <c r="H66" s="3">
        <f t="shared" si="6"/>
        <v>11.977095345779956</v>
      </c>
    </row>
    <row r="67" spans="2:8" x14ac:dyDescent="0.35">
      <c r="B67">
        <v>100</v>
      </c>
      <c r="C67">
        <v>2.3260000000000001</v>
      </c>
      <c r="D67">
        <v>2.2519999999999998</v>
      </c>
      <c r="E67">
        <f t="shared" si="7"/>
        <v>0.74000000000000288</v>
      </c>
      <c r="F67" s="2">
        <f t="shared" si="8"/>
        <v>2.2574590205572322</v>
      </c>
      <c r="G67" s="2">
        <f t="shared" si="5"/>
        <v>1.1532883626972243</v>
      </c>
      <c r="H67" s="3">
        <f t="shared" si="6"/>
        <v>14.232734980899606</v>
      </c>
    </row>
    <row r="68" spans="2:8" x14ac:dyDescent="0.35">
      <c r="B68">
        <v>200</v>
      </c>
      <c r="C68">
        <v>2.5760000000000001</v>
      </c>
      <c r="D68">
        <v>2.4820000000000002</v>
      </c>
      <c r="E68">
        <f t="shared" si="7"/>
        <v>0.93999999999999861</v>
      </c>
      <c r="F68" s="2">
        <f t="shared" si="8"/>
        <v>2.488934431518647</v>
      </c>
      <c r="G68" s="2">
        <f t="shared" si="5"/>
        <v>1.2217211918947728</v>
      </c>
      <c r="H68" s="3">
        <f t="shared" si="6"/>
        <v>16.66177217701803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A9F8-544E-4DFA-95F4-164DD4070258}">
  <dimension ref="A1:K68"/>
  <sheetViews>
    <sheetView tabSelected="1" topLeftCell="A55" workbookViewId="0">
      <selection activeCell="G64" sqref="G64"/>
    </sheetView>
  </sheetViews>
  <sheetFormatPr defaultRowHeight="14.5" x14ac:dyDescent="0.35"/>
  <cols>
    <col min="2" max="2" width="10.453125" bestFit="1" customWidth="1"/>
  </cols>
  <sheetData>
    <row r="1" spans="1:11" x14ac:dyDescent="0.35">
      <c r="A1" t="s">
        <v>263</v>
      </c>
      <c r="B1" t="s">
        <v>264</v>
      </c>
      <c r="C1" t="s">
        <v>265</v>
      </c>
      <c r="D1" t="s">
        <v>266</v>
      </c>
      <c r="E1" t="s">
        <v>267</v>
      </c>
      <c r="F1" t="s">
        <v>268</v>
      </c>
      <c r="G1" t="s">
        <v>269</v>
      </c>
      <c r="H1" t="s">
        <v>270</v>
      </c>
      <c r="J1" t="s">
        <v>271</v>
      </c>
      <c r="K1">
        <f>COUNT(C2:C58)</f>
        <v>57</v>
      </c>
    </row>
    <row r="2" spans="1:11" x14ac:dyDescent="0.35">
      <c r="A2">
        <v>1</v>
      </c>
      <c r="B2" t="s">
        <v>18</v>
      </c>
      <c r="C2">
        <v>1.1100000000000001</v>
      </c>
      <c r="D2">
        <f t="shared" ref="D2:D58" si="0">LOG(C2)</f>
        <v>4.5322978786657475E-2</v>
      </c>
      <c r="E2">
        <f t="shared" ref="E2:E58" si="1">(D2-$K$3)^2</f>
        <v>0.20302271469080546</v>
      </c>
      <c r="F2">
        <f t="shared" ref="F2:F58" si="2">(D2-$K$3)^3</f>
        <v>-9.1478060010637782E-2</v>
      </c>
      <c r="G2">
        <f t="shared" ref="G2:G58" si="3">($K$1+1)/A2</f>
        <v>58</v>
      </c>
      <c r="H2">
        <f t="shared" ref="H2:H58" si="4">1/G2</f>
        <v>1.7241379310344827E-2</v>
      </c>
      <c r="J2" t="s">
        <v>272</v>
      </c>
      <c r="K2">
        <f>AVERAGE(C2:C58)</f>
        <v>3.9803508771929823</v>
      </c>
    </row>
    <row r="3" spans="1:11" x14ac:dyDescent="0.35">
      <c r="A3">
        <v>2</v>
      </c>
      <c r="B3" t="s">
        <v>180</v>
      </c>
      <c r="C3">
        <v>1.1100000000000001</v>
      </c>
      <c r="D3">
        <f t="shared" si="0"/>
        <v>4.5322978786657475E-2</v>
      </c>
      <c r="E3">
        <f t="shared" si="1"/>
        <v>0.20302271469080546</v>
      </c>
      <c r="F3">
        <f t="shared" si="2"/>
        <v>-9.1478060010637782E-2</v>
      </c>
      <c r="G3">
        <f t="shared" si="3"/>
        <v>29</v>
      </c>
      <c r="H3">
        <f t="shared" si="4"/>
        <v>3.4482758620689655E-2</v>
      </c>
      <c r="J3" t="s">
        <v>273</v>
      </c>
      <c r="K3">
        <f>AVERAGE(D2:D58)</f>
        <v>0.49590339856852667</v>
      </c>
    </row>
    <row r="4" spans="1:11" x14ac:dyDescent="0.35">
      <c r="A4">
        <v>3</v>
      </c>
      <c r="B4" t="s">
        <v>138</v>
      </c>
      <c r="C4">
        <v>1.1299999999999999</v>
      </c>
      <c r="D4">
        <f t="shared" si="0"/>
        <v>5.3078443483419682E-2</v>
      </c>
      <c r="E4">
        <f t="shared" si="1"/>
        <v>0.19609394084612702</v>
      </c>
      <c r="F4">
        <f t="shared" si="2"/>
        <v>-8.6835290547647825E-2</v>
      </c>
      <c r="G4">
        <f t="shared" si="3"/>
        <v>19.333333333333332</v>
      </c>
      <c r="H4">
        <f t="shared" si="4"/>
        <v>5.1724137931034489E-2</v>
      </c>
      <c r="J4" t="s">
        <v>274</v>
      </c>
      <c r="K4">
        <f>SUM(E2:E58)</f>
        <v>4.9665288612855489</v>
      </c>
    </row>
    <row r="5" spans="1:11" x14ac:dyDescent="0.35">
      <c r="A5">
        <v>4</v>
      </c>
      <c r="B5" t="s">
        <v>237</v>
      </c>
      <c r="C5">
        <v>1.1499999999999999</v>
      </c>
      <c r="D5">
        <f t="shared" si="0"/>
        <v>6.069784035361165E-2</v>
      </c>
      <c r="E5">
        <f t="shared" si="1"/>
        <v>0.18940387790115579</v>
      </c>
      <c r="F5">
        <f t="shared" si="2"/>
        <v>-8.2429620410042106E-2</v>
      </c>
      <c r="G5">
        <f t="shared" si="3"/>
        <v>14.5</v>
      </c>
      <c r="H5">
        <f t="shared" si="4"/>
        <v>6.8965517241379309E-2</v>
      </c>
      <c r="J5" t="s">
        <v>275</v>
      </c>
      <c r="K5">
        <f>SUM(F2:F58)</f>
        <v>0.45094563843292246</v>
      </c>
    </row>
    <row r="6" spans="1:11" x14ac:dyDescent="0.35">
      <c r="A6">
        <v>5</v>
      </c>
      <c r="B6" t="s">
        <v>232</v>
      </c>
      <c r="C6">
        <v>1.31</v>
      </c>
      <c r="D6">
        <f t="shared" si="0"/>
        <v>0.11727129565576427</v>
      </c>
      <c r="E6">
        <f t="shared" si="1"/>
        <v>0.14336226935614069</v>
      </c>
      <c r="F6">
        <f t="shared" si="2"/>
        <v>-5.428155752466142E-2</v>
      </c>
      <c r="G6">
        <f t="shared" si="3"/>
        <v>11.6</v>
      </c>
      <c r="H6">
        <f t="shared" si="4"/>
        <v>8.6206896551724144E-2</v>
      </c>
      <c r="J6" t="s">
        <v>276</v>
      </c>
      <c r="K6">
        <f>VAR(D2:D58)</f>
        <v>8.8688015380099142E-2</v>
      </c>
    </row>
    <row r="7" spans="1:11" x14ac:dyDescent="0.35">
      <c r="A7">
        <v>6</v>
      </c>
      <c r="B7" t="s">
        <v>152</v>
      </c>
      <c r="C7">
        <v>1.33</v>
      </c>
      <c r="D7">
        <f t="shared" si="0"/>
        <v>0.12385164096708581</v>
      </c>
      <c r="E7">
        <f t="shared" si="1"/>
        <v>0.13842251033432129</v>
      </c>
      <c r="F7">
        <f t="shared" si="2"/>
        <v>-5.1500338261487845E-2</v>
      </c>
      <c r="G7">
        <f t="shared" si="3"/>
        <v>9.6666666666666661</v>
      </c>
      <c r="H7">
        <f t="shared" si="4"/>
        <v>0.10344827586206898</v>
      </c>
      <c r="J7" t="s">
        <v>277</v>
      </c>
      <c r="K7">
        <f>STDEV(D2:D58)</f>
        <v>0.29780533134935505</v>
      </c>
    </row>
    <row r="8" spans="1:11" x14ac:dyDescent="0.35">
      <c r="A8">
        <v>7</v>
      </c>
      <c r="B8" t="s">
        <v>161</v>
      </c>
      <c r="C8">
        <v>1.33</v>
      </c>
      <c r="D8">
        <f t="shared" si="0"/>
        <v>0.12385164096708581</v>
      </c>
      <c r="E8">
        <f t="shared" si="1"/>
        <v>0.13842251033432129</v>
      </c>
      <c r="F8">
        <f t="shared" si="2"/>
        <v>-5.1500338261487845E-2</v>
      </c>
      <c r="G8">
        <f t="shared" si="3"/>
        <v>8.2857142857142865</v>
      </c>
      <c r="H8">
        <f t="shared" si="4"/>
        <v>0.12068965517241378</v>
      </c>
      <c r="J8" t="s">
        <v>278</v>
      </c>
      <c r="K8">
        <f>SKEW(D2:D58)</f>
        <v>0.31597369226937899</v>
      </c>
    </row>
    <row r="9" spans="1:11" x14ac:dyDescent="0.35">
      <c r="A9">
        <v>8</v>
      </c>
      <c r="B9" t="s">
        <v>239</v>
      </c>
      <c r="C9">
        <v>1.37</v>
      </c>
      <c r="D9">
        <f t="shared" si="0"/>
        <v>0.13672056715640679</v>
      </c>
      <c r="E9">
        <f t="shared" si="1"/>
        <v>0.12901230638122732</v>
      </c>
      <c r="F9">
        <f t="shared" si="2"/>
        <v>-4.633900549301713E-2</v>
      </c>
      <c r="G9">
        <f t="shared" si="3"/>
        <v>7.25</v>
      </c>
      <c r="H9">
        <f t="shared" si="4"/>
        <v>0.13793103448275862</v>
      </c>
      <c r="J9" t="s">
        <v>279</v>
      </c>
      <c r="K9">
        <v>0.3</v>
      </c>
    </row>
    <row r="10" spans="1:11" x14ac:dyDescent="0.35">
      <c r="A10">
        <v>9</v>
      </c>
      <c r="B10" t="s">
        <v>123</v>
      </c>
      <c r="C10">
        <v>1.4</v>
      </c>
      <c r="D10">
        <f t="shared" si="0"/>
        <v>0.14612803567823801</v>
      </c>
      <c r="E10">
        <f t="shared" si="1"/>
        <v>0.12234280448503312</v>
      </c>
      <c r="F10">
        <f t="shared" si="2"/>
        <v>-4.2792498835768099E-2</v>
      </c>
      <c r="G10">
        <f t="shared" si="3"/>
        <v>6.4444444444444446</v>
      </c>
      <c r="H10">
        <f t="shared" si="4"/>
        <v>0.15517241379310345</v>
      </c>
      <c r="J10" t="s">
        <v>280</v>
      </c>
      <c r="K10">
        <v>0.4</v>
      </c>
    </row>
    <row r="11" spans="1:11" x14ac:dyDescent="0.35">
      <c r="A11">
        <v>10</v>
      </c>
      <c r="B11" t="s">
        <v>140</v>
      </c>
      <c r="C11">
        <v>1.46</v>
      </c>
      <c r="D11">
        <f t="shared" si="0"/>
        <v>0.16435285578443709</v>
      </c>
      <c r="E11">
        <f t="shared" si="1"/>
        <v>0.10992576242042441</v>
      </c>
      <c r="F11">
        <f t="shared" si="2"/>
        <v>-3.6445946196446588E-2</v>
      </c>
      <c r="G11">
        <f t="shared" si="3"/>
        <v>5.8</v>
      </c>
      <c r="H11">
        <f t="shared" si="4"/>
        <v>0.17241379310344829</v>
      </c>
    </row>
    <row r="12" spans="1:11" x14ac:dyDescent="0.35">
      <c r="A12">
        <v>11</v>
      </c>
      <c r="B12" t="s">
        <v>12</v>
      </c>
      <c r="C12">
        <v>1.47</v>
      </c>
      <c r="D12">
        <f t="shared" si="0"/>
        <v>0.16731733474817609</v>
      </c>
      <c r="E12">
        <f t="shared" si="1"/>
        <v>0.10796880133695153</v>
      </c>
      <c r="F12">
        <f t="shared" si="2"/>
        <v>-3.5477043446710307E-2</v>
      </c>
      <c r="G12">
        <f t="shared" si="3"/>
        <v>5.2727272727272725</v>
      </c>
      <c r="H12">
        <f t="shared" si="4"/>
        <v>0.18965517241379312</v>
      </c>
    </row>
    <row r="13" spans="1:11" x14ac:dyDescent="0.35">
      <c r="A13">
        <v>12</v>
      </c>
      <c r="B13" t="s">
        <v>8</v>
      </c>
      <c r="C13">
        <v>1.57</v>
      </c>
      <c r="D13">
        <f t="shared" si="0"/>
        <v>0.19589965240923377</v>
      </c>
      <c r="E13">
        <f t="shared" si="1"/>
        <v>9.0002247709609462E-2</v>
      </c>
      <c r="F13">
        <f t="shared" si="2"/>
        <v>-2.7001011475639481E-2</v>
      </c>
      <c r="G13">
        <f t="shared" si="3"/>
        <v>4.833333333333333</v>
      </c>
      <c r="H13">
        <f t="shared" si="4"/>
        <v>0.20689655172413796</v>
      </c>
    </row>
    <row r="14" spans="1:11" x14ac:dyDescent="0.35">
      <c r="A14">
        <v>13</v>
      </c>
      <c r="B14" t="s">
        <v>172</v>
      </c>
      <c r="C14">
        <v>1.57</v>
      </c>
      <c r="D14">
        <f t="shared" si="0"/>
        <v>0.19589965240923377</v>
      </c>
      <c r="E14">
        <f t="shared" si="1"/>
        <v>9.0002247709609462E-2</v>
      </c>
      <c r="F14">
        <f t="shared" si="2"/>
        <v>-2.7001011475639481E-2</v>
      </c>
      <c r="G14">
        <f t="shared" si="3"/>
        <v>4.4615384615384617</v>
      </c>
      <c r="H14">
        <f t="shared" si="4"/>
        <v>0.22413793103448276</v>
      </c>
    </row>
    <row r="15" spans="1:11" x14ac:dyDescent="0.35">
      <c r="A15">
        <v>14</v>
      </c>
      <c r="B15" t="s">
        <v>79</v>
      </c>
      <c r="C15">
        <v>1.68</v>
      </c>
      <c r="D15">
        <f t="shared" si="0"/>
        <v>0.22530928172586284</v>
      </c>
      <c r="E15">
        <f t="shared" si="1"/>
        <v>7.3221176069861199E-2</v>
      </c>
      <c r="F15">
        <f t="shared" si="2"/>
        <v>-1.9813219472805281E-2</v>
      </c>
      <c r="G15">
        <f t="shared" si="3"/>
        <v>4.1428571428571432</v>
      </c>
      <c r="H15">
        <f t="shared" si="4"/>
        <v>0.24137931034482757</v>
      </c>
    </row>
    <row r="16" spans="1:11" x14ac:dyDescent="0.35">
      <c r="A16">
        <v>15</v>
      </c>
      <c r="B16" t="s">
        <v>135</v>
      </c>
      <c r="C16">
        <v>1.68</v>
      </c>
      <c r="D16">
        <f t="shared" si="0"/>
        <v>0.22530928172586284</v>
      </c>
      <c r="E16">
        <f t="shared" si="1"/>
        <v>7.3221176069861199E-2</v>
      </c>
      <c r="F16">
        <f t="shared" si="2"/>
        <v>-1.9813219472805281E-2</v>
      </c>
      <c r="G16">
        <f t="shared" si="3"/>
        <v>3.8666666666666667</v>
      </c>
      <c r="H16">
        <f t="shared" si="4"/>
        <v>0.25862068965517243</v>
      </c>
    </row>
    <row r="17" spans="1:8" x14ac:dyDescent="0.35">
      <c r="A17">
        <v>16</v>
      </c>
      <c r="B17" t="s">
        <v>98</v>
      </c>
      <c r="C17">
        <v>1.79</v>
      </c>
      <c r="D17">
        <f t="shared" si="0"/>
        <v>0.2528530309798932</v>
      </c>
      <c r="E17">
        <f t="shared" si="1"/>
        <v>5.9073481184969849E-2</v>
      </c>
      <c r="F17">
        <f t="shared" si="2"/>
        <v>-1.4357831316747144E-2</v>
      </c>
      <c r="G17">
        <f t="shared" si="3"/>
        <v>3.625</v>
      </c>
      <c r="H17">
        <f t="shared" si="4"/>
        <v>0.27586206896551724</v>
      </c>
    </row>
    <row r="18" spans="1:8" x14ac:dyDescent="0.35">
      <c r="A18">
        <v>17</v>
      </c>
      <c r="B18" t="s">
        <v>46</v>
      </c>
      <c r="C18">
        <v>1.9</v>
      </c>
      <c r="D18">
        <f t="shared" si="0"/>
        <v>0.27875360095282892</v>
      </c>
      <c r="E18">
        <f t="shared" si="1"/>
        <v>4.7154034604538493E-2</v>
      </c>
      <c r="F18">
        <f t="shared" si="2"/>
        <v>-1.0239489071139142E-2</v>
      </c>
      <c r="G18">
        <f t="shared" si="3"/>
        <v>3.4117647058823528</v>
      </c>
      <c r="H18">
        <f t="shared" si="4"/>
        <v>0.2931034482758621</v>
      </c>
    </row>
    <row r="19" spans="1:8" x14ac:dyDescent="0.35">
      <c r="A19">
        <v>18</v>
      </c>
      <c r="B19" t="s">
        <v>21</v>
      </c>
      <c r="C19">
        <v>1.98</v>
      </c>
      <c r="D19">
        <f t="shared" si="0"/>
        <v>0.2966651902615311</v>
      </c>
      <c r="E19">
        <f t="shared" si="1"/>
        <v>3.9695863649381755E-2</v>
      </c>
      <c r="F19">
        <f t="shared" si="2"/>
        <v>-7.9089327507016159E-3</v>
      </c>
      <c r="G19">
        <f t="shared" si="3"/>
        <v>3.2222222222222223</v>
      </c>
      <c r="H19">
        <f t="shared" si="4"/>
        <v>0.31034482758620691</v>
      </c>
    </row>
    <row r="20" spans="1:8" x14ac:dyDescent="0.35">
      <c r="A20">
        <v>19</v>
      </c>
      <c r="B20" t="s">
        <v>256</v>
      </c>
      <c r="C20">
        <v>2.16</v>
      </c>
      <c r="D20">
        <f t="shared" si="0"/>
        <v>0.3344537511509309</v>
      </c>
      <c r="E20">
        <f t="shared" si="1"/>
        <v>2.6065988651265987E-2</v>
      </c>
      <c r="F20">
        <f t="shared" si="2"/>
        <v>-4.2083446773379463E-3</v>
      </c>
      <c r="G20">
        <f t="shared" si="3"/>
        <v>3.0526315789473686</v>
      </c>
      <c r="H20">
        <f t="shared" si="4"/>
        <v>0.32758620689655171</v>
      </c>
    </row>
    <row r="21" spans="1:8" x14ac:dyDescent="0.35">
      <c r="A21">
        <v>20</v>
      </c>
      <c r="B21" t="s">
        <v>119</v>
      </c>
      <c r="C21">
        <v>2.19</v>
      </c>
      <c r="D21">
        <f t="shared" si="0"/>
        <v>0.34044411484011833</v>
      </c>
      <c r="E21">
        <f t="shared" si="1"/>
        <v>2.4167588897349764E-2</v>
      </c>
      <c r="F21">
        <f t="shared" si="2"/>
        <v>-3.7570760594246282E-3</v>
      </c>
      <c r="G21">
        <f t="shared" si="3"/>
        <v>2.9</v>
      </c>
      <c r="H21">
        <f t="shared" si="4"/>
        <v>0.34482758620689657</v>
      </c>
    </row>
    <row r="22" spans="1:8" x14ac:dyDescent="0.35">
      <c r="A22">
        <v>21</v>
      </c>
      <c r="B22" t="s">
        <v>108</v>
      </c>
      <c r="C22">
        <v>2.2400000000000002</v>
      </c>
      <c r="D22">
        <f t="shared" si="0"/>
        <v>0.35024801833416286</v>
      </c>
      <c r="E22">
        <f t="shared" si="1"/>
        <v>2.1215489791217099E-2</v>
      </c>
      <c r="F22">
        <f t="shared" si="2"/>
        <v>-3.09015023239799E-3</v>
      </c>
      <c r="G22">
        <f t="shared" si="3"/>
        <v>2.7619047619047619</v>
      </c>
      <c r="H22">
        <f t="shared" si="4"/>
        <v>0.36206896551724138</v>
      </c>
    </row>
    <row r="23" spans="1:8" x14ac:dyDescent="0.35">
      <c r="A23">
        <v>22</v>
      </c>
      <c r="B23" t="s">
        <v>88</v>
      </c>
      <c r="C23">
        <v>2.2999999999999998</v>
      </c>
      <c r="D23">
        <f t="shared" si="0"/>
        <v>0.36172783601759284</v>
      </c>
      <c r="E23">
        <f t="shared" si="1"/>
        <v>1.8003081585859556E-2</v>
      </c>
      <c r="F23">
        <f t="shared" si="2"/>
        <v>-2.4155735994330638E-3</v>
      </c>
      <c r="G23">
        <f t="shared" si="3"/>
        <v>2.6363636363636362</v>
      </c>
      <c r="H23">
        <f t="shared" si="4"/>
        <v>0.37931034482758624</v>
      </c>
    </row>
    <row r="24" spans="1:8" x14ac:dyDescent="0.35">
      <c r="A24">
        <v>23</v>
      </c>
      <c r="B24" t="s">
        <v>206</v>
      </c>
      <c r="C24">
        <v>2.34</v>
      </c>
      <c r="D24">
        <f t="shared" si="0"/>
        <v>0.36921585741014279</v>
      </c>
      <c r="E24">
        <f t="shared" si="1"/>
        <v>1.6049733084757208E-2</v>
      </c>
      <c r="F24">
        <f t="shared" si="2"/>
        <v>-2.0333012207562544E-3</v>
      </c>
      <c r="G24">
        <f t="shared" si="3"/>
        <v>2.5217391304347827</v>
      </c>
      <c r="H24">
        <f t="shared" si="4"/>
        <v>0.39655172413793099</v>
      </c>
    </row>
    <row r="25" spans="1:8" x14ac:dyDescent="0.35">
      <c r="A25">
        <v>24</v>
      </c>
      <c r="B25" t="s">
        <v>218</v>
      </c>
      <c r="C25">
        <v>2.4500000000000002</v>
      </c>
      <c r="D25">
        <f t="shared" si="0"/>
        <v>0.38916608436453248</v>
      </c>
      <c r="E25">
        <f t="shared" si="1"/>
        <v>1.1392854243482178E-2</v>
      </c>
      <c r="F25">
        <f t="shared" si="2"/>
        <v>-1.2160426630668656E-3</v>
      </c>
      <c r="G25">
        <f t="shared" si="3"/>
        <v>2.4166666666666665</v>
      </c>
      <c r="H25">
        <f t="shared" si="4"/>
        <v>0.41379310344827591</v>
      </c>
    </row>
    <row r="26" spans="1:8" x14ac:dyDescent="0.35">
      <c r="A26">
        <v>25</v>
      </c>
      <c r="B26" t="s">
        <v>26</v>
      </c>
      <c r="C26">
        <v>2.59</v>
      </c>
      <c r="D26">
        <f t="shared" si="0"/>
        <v>0.4132997640812518</v>
      </c>
      <c r="E26">
        <f t="shared" si="1"/>
        <v>6.8233604305073057E-3</v>
      </c>
      <c r="F26">
        <f t="shared" si="2"/>
        <v>-5.6363437097655994E-4</v>
      </c>
      <c r="G26">
        <f t="shared" si="3"/>
        <v>2.3199999999999998</v>
      </c>
      <c r="H26">
        <f t="shared" si="4"/>
        <v>0.43103448275862072</v>
      </c>
    </row>
    <row r="27" spans="1:8" x14ac:dyDescent="0.35">
      <c r="A27">
        <v>26</v>
      </c>
      <c r="B27" t="s">
        <v>243</v>
      </c>
      <c r="C27">
        <v>3.02</v>
      </c>
      <c r="D27">
        <f t="shared" si="0"/>
        <v>0.48000694295715063</v>
      </c>
      <c r="E27">
        <f t="shared" si="1"/>
        <v>2.5269730100444871E-4</v>
      </c>
      <c r="F27">
        <f t="shared" si="2"/>
        <v>-4.0169914285317483E-6</v>
      </c>
      <c r="G27">
        <f t="shared" si="3"/>
        <v>2.2307692307692308</v>
      </c>
      <c r="H27">
        <f t="shared" si="4"/>
        <v>0.44827586206896552</v>
      </c>
    </row>
    <row r="28" spans="1:8" x14ac:dyDescent="0.35">
      <c r="A28">
        <v>27</v>
      </c>
      <c r="B28" t="s">
        <v>163</v>
      </c>
      <c r="C28">
        <v>3.08</v>
      </c>
      <c r="D28">
        <f t="shared" si="0"/>
        <v>0.48855071650044429</v>
      </c>
      <c r="E28">
        <f t="shared" si="1"/>
        <v>5.4061933594300069E-5</v>
      </c>
      <c r="F28">
        <f t="shared" si="2"/>
        <v>-3.9750020970467013E-7</v>
      </c>
      <c r="G28">
        <f t="shared" si="3"/>
        <v>2.1481481481481484</v>
      </c>
      <c r="H28">
        <f t="shared" si="4"/>
        <v>0.46551724137931028</v>
      </c>
    </row>
    <row r="29" spans="1:8" x14ac:dyDescent="0.35">
      <c r="A29">
        <v>28</v>
      </c>
      <c r="B29" t="s">
        <v>51</v>
      </c>
      <c r="C29">
        <v>3.08</v>
      </c>
      <c r="D29">
        <f t="shared" si="0"/>
        <v>0.48855071650044429</v>
      </c>
      <c r="E29">
        <f t="shared" si="1"/>
        <v>5.4061933594300069E-5</v>
      </c>
      <c r="F29">
        <f t="shared" si="2"/>
        <v>-3.9750020970467013E-7</v>
      </c>
      <c r="G29">
        <f t="shared" si="3"/>
        <v>2.0714285714285716</v>
      </c>
      <c r="H29">
        <f t="shared" si="4"/>
        <v>0.48275862068965514</v>
      </c>
    </row>
    <row r="30" spans="1:8" x14ac:dyDescent="0.35">
      <c r="A30">
        <v>29</v>
      </c>
      <c r="B30" t="s">
        <v>74</v>
      </c>
      <c r="C30">
        <v>3.16</v>
      </c>
      <c r="D30">
        <f t="shared" si="0"/>
        <v>0.49968708261840383</v>
      </c>
      <c r="E30">
        <f t="shared" si="1"/>
        <v>1.4316264989294882E-5</v>
      </c>
      <c r="F30">
        <f t="shared" si="2"/>
        <v>5.4168223493809958E-8</v>
      </c>
      <c r="G30">
        <f t="shared" si="3"/>
        <v>2</v>
      </c>
      <c r="H30">
        <f t="shared" si="4"/>
        <v>0.5</v>
      </c>
    </row>
    <row r="31" spans="1:8" x14ac:dyDescent="0.35">
      <c r="A31">
        <v>30</v>
      </c>
      <c r="B31" t="s">
        <v>57</v>
      </c>
      <c r="C31">
        <v>3.21</v>
      </c>
      <c r="D31">
        <f t="shared" si="0"/>
        <v>0.5065050324048721</v>
      </c>
      <c r="E31">
        <f t="shared" si="1"/>
        <v>1.1239463999994446E-4</v>
      </c>
      <c r="F31">
        <f t="shared" si="2"/>
        <v>1.1915668184472754E-6</v>
      </c>
      <c r="G31">
        <f t="shared" si="3"/>
        <v>1.9333333333333333</v>
      </c>
      <c r="H31">
        <f t="shared" si="4"/>
        <v>0.51724137931034486</v>
      </c>
    </row>
    <row r="32" spans="1:8" x14ac:dyDescent="0.35">
      <c r="A32">
        <v>31</v>
      </c>
      <c r="B32" t="s">
        <v>147</v>
      </c>
      <c r="C32">
        <v>3.38</v>
      </c>
      <c r="D32">
        <f t="shared" si="0"/>
        <v>0.52891670027765469</v>
      </c>
      <c r="E32">
        <f t="shared" si="1"/>
        <v>1.0898780897379157E-3</v>
      </c>
      <c r="F32">
        <f t="shared" si="2"/>
        <v>3.5980474202685925E-5</v>
      </c>
      <c r="G32">
        <f t="shared" si="3"/>
        <v>1.8709677419354838</v>
      </c>
      <c r="H32">
        <f t="shared" si="4"/>
        <v>0.53448275862068972</v>
      </c>
    </row>
    <row r="33" spans="1:8" x14ac:dyDescent="0.35">
      <c r="A33">
        <v>32</v>
      </c>
      <c r="B33" t="s">
        <v>130</v>
      </c>
      <c r="C33">
        <v>3.45</v>
      </c>
      <c r="D33">
        <f t="shared" si="0"/>
        <v>0.53781909507327419</v>
      </c>
      <c r="E33">
        <f t="shared" si="1"/>
        <v>1.7569256134781037E-3</v>
      </c>
      <c r="F33">
        <f t="shared" si="2"/>
        <v>7.3642760795965557E-5</v>
      </c>
      <c r="G33">
        <f t="shared" si="3"/>
        <v>1.8125</v>
      </c>
      <c r="H33">
        <f t="shared" si="4"/>
        <v>0.55172413793103448</v>
      </c>
    </row>
    <row r="34" spans="1:8" x14ac:dyDescent="0.35">
      <c r="A34">
        <v>33</v>
      </c>
      <c r="B34" t="s">
        <v>126</v>
      </c>
      <c r="C34">
        <v>3.52</v>
      </c>
      <c r="D34">
        <f t="shared" si="0"/>
        <v>0.54654266347813107</v>
      </c>
      <c r="E34">
        <f t="shared" si="1"/>
        <v>2.5643351505850926E-3</v>
      </c>
      <c r="F34">
        <f t="shared" si="2"/>
        <v>1.2985604700748883E-4</v>
      </c>
      <c r="G34">
        <f t="shared" si="3"/>
        <v>1.7575757575757576</v>
      </c>
      <c r="H34">
        <f t="shared" si="4"/>
        <v>0.56896551724137934</v>
      </c>
    </row>
    <row r="35" spans="1:8" x14ac:dyDescent="0.35">
      <c r="A35">
        <v>34</v>
      </c>
      <c r="B35" t="s">
        <v>247</v>
      </c>
      <c r="C35">
        <v>3.78</v>
      </c>
      <c r="D35">
        <f t="shared" si="0"/>
        <v>0.57749179983722532</v>
      </c>
      <c r="E35">
        <f t="shared" si="1"/>
        <v>6.6566672215821882E-3</v>
      </c>
      <c r="F35">
        <f t="shared" si="2"/>
        <v>5.4310683638664095E-4</v>
      </c>
      <c r="G35">
        <f t="shared" si="3"/>
        <v>1.7058823529411764</v>
      </c>
      <c r="H35">
        <f t="shared" si="4"/>
        <v>0.5862068965517242</v>
      </c>
    </row>
    <row r="36" spans="1:8" x14ac:dyDescent="0.35">
      <c r="A36">
        <v>35</v>
      </c>
      <c r="B36" t="s">
        <v>214</v>
      </c>
      <c r="C36">
        <v>3.89</v>
      </c>
      <c r="D36">
        <f t="shared" si="0"/>
        <v>0.58994960132570773</v>
      </c>
      <c r="E36">
        <f t="shared" si="1"/>
        <v>8.8446882530448107E-3</v>
      </c>
      <c r="F36">
        <f t="shared" si="2"/>
        <v>8.3180934476990986E-4</v>
      </c>
      <c r="G36">
        <f t="shared" si="3"/>
        <v>1.6571428571428573</v>
      </c>
      <c r="H36">
        <f t="shared" si="4"/>
        <v>0.60344827586206895</v>
      </c>
    </row>
    <row r="37" spans="1:8" x14ac:dyDescent="0.35">
      <c r="A37">
        <v>36</v>
      </c>
      <c r="B37" t="s">
        <v>202</v>
      </c>
      <c r="C37">
        <v>3.9</v>
      </c>
      <c r="D37">
        <f t="shared" si="0"/>
        <v>0.59106460702649921</v>
      </c>
      <c r="E37">
        <f t="shared" si="1"/>
        <v>9.0556555951817053E-3</v>
      </c>
      <c r="F37">
        <f t="shared" si="2"/>
        <v>8.6174712981669174E-4</v>
      </c>
      <c r="G37">
        <f t="shared" si="3"/>
        <v>1.6111111111111112</v>
      </c>
      <c r="H37">
        <f t="shared" si="4"/>
        <v>0.62068965517241381</v>
      </c>
    </row>
    <row r="38" spans="1:8" x14ac:dyDescent="0.35">
      <c r="A38">
        <v>37</v>
      </c>
      <c r="B38" t="s">
        <v>94</v>
      </c>
      <c r="C38">
        <v>4.0599999999999996</v>
      </c>
      <c r="D38">
        <f t="shared" si="0"/>
        <v>0.60852603357719404</v>
      </c>
      <c r="E38">
        <f t="shared" si="1"/>
        <v>1.268385791629551E-2</v>
      </c>
      <c r="F38">
        <f t="shared" si="2"/>
        <v>1.4284895006087454E-3</v>
      </c>
      <c r="G38">
        <f t="shared" si="3"/>
        <v>1.5675675675675675</v>
      </c>
      <c r="H38">
        <f t="shared" si="4"/>
        <v>0.63793103448275867</v>
      </c>
    </row>
    <row r="39" spans="1:8" x14ac:dyDescent="0.35">
      <c r="A39">
        <v>38</v>
      </c>
      <c r="B39" t="s">
        <v>142</v>
      </c>
      <c r="C39">
        <v>4.07</v>
      </c>
      <c r="D39">
        <f t="shared" si="0"/>
        <v>0.60959440922522001</v>
      </c>
      <c r="E39">
        <f t="shared" si="1"/>
        <v>1.2925645904140361E-2</v>
      </c>
      <c r="F39">
        <f t="shared" si="2"/>
        <v>1.4695297462322665E-3</v>
      </c>
      <c r="G39">
        <f t="shared" si="3"/>
        <v>1.5263157894736843</v>
      </c>
      <c r="H39">
        <f t="shared" si="4"/>
        <v>0.65517241379310343</v>
      </c>
    </row>
    <row r="40" spans="1:8" x14ac:dyDescent="0.35">
      <c r="A40">
        <v>39</v>
      </c>
      <c r="B40" t="s">
        <v>103</v>
      </c>
      <c r="C40">
        <v>4.1100000000000003</v>
      </c>
      <c r="D40">
        <f t="shared" si="0"/>
        <v>0.61384182187606928</v>
      </c>
      <c r="E40">
        <f t="shared" si="1"/>
        <v>1.3909471692269111E-2</v>
      </c>
      <c r="F40">
        <f t="shared" si="2"/>
        <v>1.6404611604271156E-3</v>
      </c>
      <c r="G40">
        <f t="shared" si="3"/>
        <v>1.4871794871794872</v>
      </c>
      <c r="H40">
        <f t="shared" si="4"/>
        <v>0.67241379310344829</v>
      </c>
    </row>
    <row r="41" spans="1:8" x14ac:dyDescent="0.35">
      <c r="A41">
        <v>40</v>
      </c>
      <c r="B41" t="s">
        <v>223</v>
      </c>
      <c r="C41">
        <v>4.1399999999999997</v>
      </c>
      <c r="D41">
        <f t="shared" si="0"/>
        <v>0.61700034112089897</v>
      </c>
      <c r="E41">
        <f t="shared" si="1"/>
        <v>1.4664469495532557E-2</v>
      </c>
      <c r="F41">
        <f t="shared" si="2"/>
        <v>1.7758224200615221E-3</v>
      </c>
      <c r="G41">
        <f t="shared" si="3"/>
        <v>1.45</v>
      </c>
      <c r="H41">
        <f t="shared" si="4"/>
        <v>0.68965517241379315</v>
      </c>
    </row>
    <row r="42" spans="1:8" x14ac:dyDescent="0.35">
      <c r="A42">
        <v>41</v>
      </c>
      <c r="B42" t="s">
        <v>251</v>
      </c>
      <c r="C42">
        <v>4.46</v>
      </c>
      <c r="D42">
        <f t="shared" si="0"/>
        <v>0.64933485871214192</v>
      </c>
      <c r="E42">
        <f t="shared" si="1"/>
        <v>2.3541212961801797E-2</v>
      </c>
      <c r="F42">
        <f t="shared" si="2"/>
        <v>3.6119626782810509E-3</v>
      </c>
      <c r="G42">
        <f t="shared" si="3"/>
        <v>1.4146341463414633</v>
      </c>
      <c r="H42">
        <f t="shared" si="4"/>
        <v>0.70689655172413801</v>
      </c>
    </row>
    <row r="43" spans="1:8" x14ac:dyDescent="0.35">
      <c r="A43">
        <v>42</v>
      </c>
      <c r="B43" t="s">
        <v>188</v>
      </c>
      <c r="C43">
        <v>4.74</v>
      </c>
      <c r="D43">
        <f t="shared" si="0"/>
        <v>0.67577834167408513</v>
      </c>
      <c r="E43">
        <f t="shared" si="1"/>
        <v>3.2354995157227895E-2</v>
      </c>
      <c r="F43">
        <f t="shared" si="2"/>
        <v>5.8198529130869875E-3</v>
      </c>
      <c r="G43">
        <f t="shared" si="3"/>
        <v>1.3809523809523809</v>
      </c>
      <c r="H43">
        <f t="shared" si="4"/>
        <v>0.72413793103448276</v>
      </c>
    </row>
    <row r="44" spans="1:8" x14ac:dyDescent="0.35">
      <c r="A44">
        <v>43</v>
      </c>
      <c r="B44" t="s">
        <v>62</v>
      </c>
      <c r="C44">
        <v>5.07</v>
      </c>
      <c r="D44">
        <f t="shared" si="0"/>
        <v>0.70500795933333604</v>
      </c>
      <c r="E44">
        <f t="shared" si="1"/>
        <v>4.372471733264386E-2</v>
      </c>
      <c r="F44">
        <f t="shared" si="2"/>
        <v>9.1430378124079427E-3</v>
      </c>
      <c r="G44">
        <f t="shared" si="3"/>
        <v>1.3488372093023255</v>
      </c>
      <c r="H44">
        <f t="shared" si="4"/>
        <v>0.74137931034482762</v>
      </c>
    </row>
    <row r="45" spans="1:8" x14ac:dyDescent="0.35">
      <c r="A45">
        <v>44</v>
      </c>
      <c r="B45" t="s">
        <v>156</v>
      </c>
      <c r="C45">
        <v>5.2</v>
      </c>
      <c r="D45">
        <f t="shared" si="0"/>
        <v>0.71600334363479923</v>
      </c>
      <c r="E45">
        <f t="shared" si="1"/>
        <v>4.8443985818176202E-2</v>
      </c>
      <c r="F45">
        <f t="shared" si="2"/>
        <v>1.066251861737187E-2</v>
      </c>
      <c r="G45">
        <f t="shared" si="3"/>
        <v>1.3181818181818181</v>
      </c>
      <c r="H45">
        <f t="shared" si="4"/>
        <v>0.75862068965517249</v>
      </c>
    </row>
    <row r="46" spans="1:8" x14ac:dyDescent="0.35">
      <c r="A46">
        <v>45</v>
      </c>
      <c r="B46" t="s">
        <v>166</v>
      </c>
      <c r="C46">
        <v>5.56</v>
      </c>
      <c r="D46">
        <f t="shared" si="0"/>
        <v>0.74507479158205747</v>
      </c>
      <c r="E46">
        <f t="shared" si="1"/>
        <v>6.2086383096303425E-2</v>
      </c>
      <c r="F46">
        <f t="shared" si="2"/>
        <v>1.5470150563277657E-2</v>
      </c>
      <c r="G46">
        <f t="shared" si="3"/>
        <v>1.288888888888889</v>
      </c>
      <c r="H46">
        <f t="shared" si="4"/>
        <v>0.77586206896551724</v>
      </c>
    </row>
    <row r="47" spans="1:8" x14ac:dyDescent="0.35">
      <c r="A47">
        <v>46</v>
      </c>
      <c r="B47" t="s">
        <v>40</v>
      </c>
      <c r="C47">
        <v>5.81</v>
      </c>
      <c r="D47">
        <f t="shared" si="0"/>
        <v>0.76417613239033066</v>
      </c>
      <c r="E47">
        <f t="shared" si="1"/>
        <v>7.1970259712224496E-2</v>
      </c>
      <c r="F47">
        <f t="shared" si="2"/>
        <v>1.9307658326863708E-2</v>
      </c>
      <c r="G47">
        <f t="shared" si="3"/>
        <v>1.2608695652173914</v>
      </c>
      <c r="H47">
        <f t="shared" si="4"/>
        <v>0.79310344827586199</v>
      </c>
    </row>
    <row r="48" spans="1:8" x14ac:dyDescent="0.35">
      <c r="A48">
        <v>47</v>
      </c>
      <c r="B48" t="s">
        <v>197</v>
      </c>
      <c r="C48">
        <v>5.84</v>
      </c>
      <c r="D48">
        <f t="shared" si="0"/>
        <v>0.76641284711239943</v>
      </c>
      <c r="E48">
        <f t="shared" si="1"/>
        <v>7.3175361751510154E-2</v>
      </c>
      <c r="F48">
        <f t="shared" si="2"/>
        <v>1.979462675439941E-2</v>
      </c>
      <c r="G48">
        <f t="shared" si="3"/>
        <v>1.2340425531914894</v>
      </c>
      <c r="H48">
        <f t="shared" si="4"/>
        <v>0.81034482758620685</v>
      </c>
    </row>
    <row r="49" spans="1:8" x14ac:dyDescent="0.35">
      <c r="A49">
        <v>48</v>
      </c>
      <c r="B49" t="s">
        <v>68</v>
      </c>
      <c r="C49">
        <v>6.42</v>
      </c>
      <c r="D49">
        <f t="shared" si="0"/>
        <v>0.80753502806885324</v>
      </c>
      <c r="E49">
        <f t="shared" si="1"/>
        <v>9.7114272505028812E-2</v>
      </c>
      <c r="F49">
        <f t="shared" si="2"/>
        <v>3.0263878988480892E-2</v>
      </c>
      <c r="G49">
        <f t="shared" si="3"/>
        <v>1.2083333333333333</v>
      </c>
      <c r="H49">
        <f t="shared" si="4"/>
        <v>0.82758620689655182</v>
      </c>
    </row>
    <row r="50" spans="1:8" x14ac:dyDescent="0.35">
      <c r="A50">
        <v>49</v>
      </c>
      <c r="B50" t="s">
        <v>226</v>
      </c>
      <c r="C50">
        <v>6.44</v>
      </c>
      <c r="D50">
        <f t="shared" si="0"/>
        <v>0.80888586735981216</v>
      </c>
      <c r="E50">
        <f t="shared" si="1"/>
        <v>9.7958025770688004E-2</v>
      </c>
      <c r="F50">
        <f t="shared" si="2"/>
        <v>3.0659144743630299E-2</v>
      </c>
      <c r="G50">
        <f t="shared" si="3"/>
        <v>1.1836734693877551</v>
      </c>
      <c r="H50">
        <f t="shared" si="4"/>
        <v>0.84482758620689657</v>
      </c>
    </row>
    <row r="51" spans="1:8" x14ac:dyDescent="0.35">
      <c r="A51">
        <v>50</v>
      </c>
      <c r="B51" t="s">
        <v>33</v>
      </c>
      <c r="C51">
        <v>7.1</v>
      </c>
      <c r="D51">
        <f t="shared" si="0"/>
        <v>0.85125834871907524</v>
      </c>
      <c r="E51">
        <f t="shared" si="1"/>
        <v>0.12627714059649886</v>
      </c>
      <c r="F51">
        <f t="shared" si="2"/>
        <v>4.4873207001822665E-2</v>
      </c>
      <c r="G51">
        <f t="shared" si="3"/>
        <v>1.1599999999999999</v>
      </c>
      <c r="H51">
        <f t="shared" si="4"/>
        <v>0.86206896551724144</v>
      </c>
    </row>
    <row r="52" spans="1:8" x14ac:dyDescent="0.35">
      <c r="A52">
        <v>51</v>
      </c>
      <c r="B52" t="s">
        <v>193</v>
      </c>
      <c r="C52">
        <v>7.78</v>
      </c>
      <c r="D52">
        <f t="shared" si="0"/>
        <v>0.89097959698968898</v>
      </c>
      <c r="E52">
        <f t="shared" si="1"/>
        <v>0.15608520255891761</v>
      </c>
      <c r="F52">
        <f t="shared" si="2"/>
        <v>6.1665548456774244E-2</v>
      </c>
      <c r="G52">
        <f t="shared" si="3"/>
        <v>1.1372549019607843</v>
      </c>
      <c r="H52">
        <f t="shared" si="4"/>
        <v>0.87931034482758619</v>
      </c>
    </row>
    <row r="53" spans="1:8" x14ac:dyDescent="0.35">
      <c r="A53">
        <v>52</v>
      </c>
      <c r="B53" t="s">
        <v>82</v>
      </c>
      <c r="C53">
        <v>8.06</v>
      </c>
      <c r="D53">
        <f t="shared" si="0"/>
        <v>0.90633504180509072</v>
      </c>
      <c r="E53">
        <f t="shared" si="1"/>
        <v>0.1684541337698662</v>
      </c>
      <c r="F53">
        <f t="shared" si="2"/>
        <v>6.9138906933158162E-2</v>
      </c>
      <c r="G53">
        <f t="shared" si="3"/>
        <v>1.1153846153846154</v>
      </c>
      <c r="H53">
        <f t="shared" si="4"/>
        <v>0.89655172413793105</v>
      </c>
    </row>
    <row r="54" spans="1:8" x14ac:dyDescent="0.35">
      <c r="A54">
        <v>53</v>
      </c>
      <c r="B54" t="s">
        <v>182</v>
      </c>
      <c r="C54">
        <v>8.77</v>
      </c>
      <c r="D54">
        <f t="shared" si="0"/>
        <v>0.94299959336604045</v>
      </c>
      <c r="E54">
        <f t="shared" si="1"/>
        <v>0.19989500740241639</v>
      </c>
      <c r="F54">
        <f t="shared" si="2"/>
        <v>8.9372297168641215E-2</v>
      </c>
      <c r="G54">
        <f t="shared" si="3"/>
        <v>1.0943396226415094</v>
      </c>
      <c r="H54">
        <f t="shared" si="4"/>
        <v>0.91379310344827591</v>
      </c>
    </row>
    <row r="55" spans="1:8" x14ac:dyDescent="0.35">
      <c r="A55">
        <v>54</v>
      </c>
      <c r="B55" t="s">
        <v>234</v>
      </c>
      <c r="C55">
        <v>10.61</v>
      </c>
      <c r="D55">
        <f t="shared" si="0"/>
        <v>1.0257153839013406</v>
      </c>
      <c r="E55">
        <f t="shared" si="1"/>
        <v>0.28070073980229798</v>
      </c>
      <c r="F55">
        <f t="shared" si="2"/>
        <v>0.14871861623904514</v>
      </c>
      <c r="G55">
        <f t="shared" si="3"/>
        <v>1.0740740740740742</v>
      </c>
      <c r="H55">
        <f t="shared" si="4"/>
        <v>0.93103448275862055</v>
      </c>
    </row>
    <row r="56" spans="1:8" x14ac:dyDescent="0.35">
      <c r="A56">
        <v>55</v>
      </c>
      <c r="B56" t="s">
        <v>209</v>
      </c>
      <c r="C56">
        <v>10.73</v>
      </c>
      <c r="D56">
        <f t="shared" si="0"/>
        <v>1.0305997219659511</v>
      </c>
      <c r="E56">
        <f t="shared" si="1"/>
        <v>0.28590015825472315</v>
      </c>
      <c r="F56">
        <f t="shared" si="2"/>
        <v>0.15286976347754228</v>
      </c>
      <c r="G56">
        <f t="shared" si="3"/>
        <v>1.0545454545454545</v>
      </c>
      <c r="H56">
        <f t="shared" si="4"/>
        <v>0.94827586206896564</v>
      </c>
    </row>
    <row r="57" spans="1:8" x14ac:dyDescent="0.35">
      <c r="A57">
        <v>56</v>
      </c>
      <c r="B57" t="s">
        <v>113</v>
      </c>
      <c r="C57">
        <v>12.62</v>
      </c>
      <c r="D57">
        <f t="shared" si="0"/>
        <v>1.1010593549081156</v>
      </c>
      <c r="E57">
        <f t="shared" si="1"/>
        <v>0.36621373149328251</v>
      </c>
      <c r="F57">
        <f t="shared" si="2"/>
        <v>0.22161642090650682</v>
      </c>
      <c r="G57">
        <f t="shared" si="3"/>
        <v>1.0357142857142858</v>
      </c>
      <c r="H57">
        <f t="shared" si="4"/>
        <v>0.96551724137931028</v>
      </c>
    </row>
    <row r="58" spans="1:8" x14ac:dyDescent="0.35">
      <c r="A58">
        <v>57</v>
      </c>
      <c r="B58" t="s">
        <v>174</v>
      </c>
      <c r="C58">
        <v>15.21</v>
      </c>
      <c r="D58">
        <f t="shared" si="0"/>
        <v>1.1821292140529984</v>
      </c>
      <c r="E58">
        <f t="shared" si="1"/>
        <v>0.47090586983732835</v>
      </c>
      <c r="F58">
        <f t="shared" si="2"/>
        <v>0.32314776454554517</v>
      </c>
      <c r="G58">
        <f t="shared" si="3"/>
        <v>1.0175438596491229</v>
      </c>
      <c r="H58">
        <f t="shared" si="4"/>
        <v>0.98275862068965514</v>
      </c>
    </row>
    <row r="61" spans="1:8" x14ac:dyDescent="0.35">
      <c r="B61" t="s">
        <v>281</v>
      </c>
      <c r="C61" t="s">
        <v>288</v>
      </c>
      <c r="D61" t="s">
        <v>289</v>
      </c>
      <c r="E61" t="s">
        <v>282</v>
      </c>
      <c r="F61" t="s">
        <v>283</v>
      </c>
      <c r="G61" t="s">
        <v>284</v>
      </c>
      <c r="H61" s="1" t="s">
        <v>285</v>
      </c>
    </row>
    <row r="62" spans="1:8" x14ac:dyDescent="0.35">
      <c r="B62">
        <v>2</v>
      </c>
      <c r="C62">
        <v>-0.05</v>
      </c>
      <c r="D62">
        <v>-6.6000000000000003E-2</v>
      </c>
      <c r="E62">
        <f>(C62-D62)/($K$9-$K$10)</f>
        <v>-0.15999999999999995</v>
      </c>
      <c r="F62" s="2">
        <f>C62+(E62*($K$8-$K$9))</f>
        <v>-5.2555790763100643E-2</v>
      </c>
      <c r="G62" s="2">
        <f t="shared" ref="G62:G68" si="5">$K$3+(F62*$K$7)</f>
        <v>0.48025200388599409</v>
      </c>
      <c r="H62" s="3">
        <f t="shared" ref="H62:H68" si="6">10^G62</f>
        <v>3.0217045872793302</v>
      </c>
    </row>
    <row r="63" spans="1:8" x14ac:dyDescent="0.35">
      <c r="B63">
        <v>5</v>
      </c>
      <c r="C63">
        <v>0.82399999999999995</v>
      </c>
      <c r="D63">
        <v>0.81599999999999995</v>
      </c>
      <c r="E63">
        <f t="shared" ref="E63:E68" si="7">(C63-D63)/($K$9-$K$10)</f>
        <v>-8.0000000000000043E-2</v>
      </c>
      <c r="F63" s="2">
        <f t="shared" ref="F63:F68" si="8">C63+(E63*($K$8-$K$9))</f>
        <v>0.82272210461844963</v>
      </c>
      <c r="G63" s="2">
        <f t="shared" si="5"/>
        <v>0.74091442754286274</v>
      </c>
      <c r="H63" s="3">
        <f t="shared" si="6"/>
        <v>5.5069917712488721</v>
      </c>
    </row>
    <row r="64" spans="1:8" x14ac:dyDescent="0.35">
      <c r="B64">
        <v>10</v>
      </c>
      <c r="C64">
        <v>1.3089999999999999</v>
      </c>
      <c r="D64">
        <v>1.3169999999999999</v>
      </c>
      <c r="E64">
        <f t="shared" si="7"/>
        <v>8.0000000000000043E-2</v>
      </c>
      <c r="F64" s="2">
        <f t="shared" si="8"/>
        <v>1.3102778953815504</v>
      </c>
      <c r="G64" s="2">
        <f t="shared" si="5"/>
        <v>0.8861111413623648</v>
      </c>
      <c r="H64" s="3">
        <f t="shared" si="6"/>
        <v>7.6932729552526764</v>
      </c>
    </row>
    <row r="65" spans="2:8" x14ac:dyDescent="0.35">
      <c r="B65">
        <v>25</v>
      </c>
      <c r="C65">
        <v>1.849</v>
      </c>
      <c r="D65">
        <v>1.88</v>
      </c>
      <c r="E65">
        <f t="shared" si="7"/>
        <v>0.30999999999999905</v>
      </c>
      <c r="F65" s="2">
        <f t="shared" si="8"/>
        <v>1.8539518446035075</v>
      </c>
      <c r="G65" s="2">
        <f t="shared" si="5"/>
        <v>1.0480201419564221</v>
      </c>
      <c r="H65" s="3">
        <f t="shared" si="6"/>
        <v>11.169150475005061</v>
      </c>
    </row>
    <row r="66" spans="2:8" x14ac:dyDescent="0.35">
      <c r="B66">
        <v>50</v>
      </c>
      <c r="C66">
        <v>2.2109999999999999</v>
      </c>
      <c r="D66">
        <v>2.2610000000000001</v>
      </c>
      <c r="E66">
        <f t="shared" si="7"/>
        <v>0.50000000000000244</v>
      </c>
      <c r="F66" s="2">
        <f t="shared" si="8"/>
        <v>2.2189868461346896</v>
      </c>
      <c r="G66" s="2">
        <f t="shared" si="5"/>
        <v>1.1567295115415281</v>
      </c>
      <c r="H66" s="3">
        <f t="shared" si="6"/>
        <v>14.345956563212017</v>
      </c>
    </row>
    <row r="67" spans="2:8" x14ac:dyDescent="0.35">
      <c r="B67">
        <v>100</v>
      </c>
      <c r="C67">
        <v>2.544</v>
      </c>
      <c r="D67">
        <v>2.6150000000000002</v>
      </c>
      <c r="E67">
        <f t="shared" si="7"/>
        <v>0.71000000000000152</v>
      </c>
      <c r="F67" s="2">
        <f t="shared" si="8"/>
        <v>2.5553413215112593</v>
      </c>
      <c r="G67" s="2">
        <f t="shared" si="5"/>
        <v>1.2568976675318861</v>
      </c>
      <c r="H67" s="3">
        <f t="shared" si="6"/>
        <v>18.067483531533803</v>
      </c>
    </row>
    <row r="68" spans="2:8" x14ac:dyDescent="0.35">
      <c r="B68">
        <v>200</v>
      </c>
      <c r="C68">
        <v>2.8559999999999999</v>
      </c>
      <c r="D68">
        <v>2.9489999999999998</v>
      </c>
      <c r="E68">
        <f t="shared" si="7"/>
        <v>0.92999999999999938</v>
      </c>
      <c r="F68" s="2">
        <f t="shared" si="8"/>
        <v>2.8708555338105222</v>
      </c>
      <c r="G68" s="2">
        <f t="shared" si="5"/>
        <v>1.3508594820710988</v>
      </c>
      <c r="H68" s="3">
        <f t="shared" si="6"/>
        <v>22.431560231554542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2019-04-16T10:30:51Z</dcterms:modified>
</cp:coreProperties>
</file>