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allyaaral\"/>
    </mc:Choice>
  </mc:AlternateContent>
  <xr:revisionPtr revIDLastSave="0" documentId="13_ncr:1_{7F5715AA-C8B1-491D-83D9-7D9B0B973D73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3" l="1"/>
  <c r="E69" i="3"/>
  <c r="E68" i="3"/>
  <c r="E67" i="3"/>
  <c r="E66" i="3"/>
  <c r="E65" i="3"/>
  <c r="E64" i="3"/>
  <c r="D60" i="3"/>
  <c r="D59" i="3"/>
  <c r="D58" i="3"/>
  <c r="D57" i="3"/>
  <c r="D56" i="3"/>
  <c r="D55" i="3"/>
  <c r="D54" i="3"/>
  <c r="D53" i="3"/>
  <c r="D52" i="3"/>
  <c r="D51" i="3"/>
  <c r="G50" i="3"/>
  <c r="H50" i="3" s="1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G34" i="3"/>
  <c r="H34" i="3" s="1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G18" i="3"/>
  <c r="H18" i="3" s="1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8" i="3" s="1"/>
  <c r="K1" i="3"/>
  <c r="G57" i="3" s="1"/>
  <c r="H57" i="3" s="1"/>
  <c r="K8" i="2"/>
  <c r="K7" i="2"/>
  <c r="K6" i="2"/>
  <c r="K5" i="2"/>
  <c r="K4" i="2"/>
  <c r="K3" i="2"/>
  <c r="F59" i="2" s="1"/>
  <c r="K2" i="2"/>
  <c r="K1" i="2"/>
  <c r="G56" i="2" s="1"/>
  <c r="H56" i="2" s="1"/>
  <c r="D56" i="2"/>
  <c r="D57" i="2"/>
  <c r="D58" i="2"/>
  <c r="D59" i="2"/>
  <c r="D60" i="2"/>
  <c r="E70" i="2"/>
  <c r="E69" i="2"/>
  <c r="E68" i="2"/>
  <c r="E67" i="2"/>
  <c r="E66" i="2"/>
  <c r="E65" i="2"/>
  <c r="E64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14" i="1"/>
  <c r="I17" i="1"/>
  <c r="I42" i="1"/>
  <c r="I34" i="1"/>
  <c r="I19" i="1"/>
  <c r="I43" i="1"/>
  <c r="I35" i="1"/>
  <c r="I20" i="1"/>
  <c r="I22" i="1"/>
  <c r="I52" i="1"/>
  <c r="I40" i="1"/>
  <c r="I60" i="1"/>
  <c r="I12" i="1"/>
  <c r="I30" i="1"/>
  <c r="I24" i="1"/>
  <c r="I48" i="1"/>
  <c r="I61" i="1"/>
  <c r="I10" i="1"/>
  <c r="I32" i="1"/>
  <c r="I44" i="1"/>
  <c r="I15" i="1"/>
  <c r="I46" i="1"/>
  <c r="I8" i="1"/>
  <c r="I28" i="1"/>
  <c r="I38" i="1"/>
  <c r="I53" i="1"/>
  <c r="I29" i="1"/>
  <c r="I23" i="1"/>
  <c r="I51" i="1"/>
  <c r="I25" i="1"/>
  <c r="I27" i="1"/>
  <c r="I54" i="1"/>
  <c r="I33" i="1"/>
  <c r="I4" i="1"/>
  <c r="I58" i="1"/>
  <c r="I36" i="1"/>
  <c r="I55" i="1"/>
  <c r="I50" i="1"/>
  <c r="I39" i="1"/>
  <c r="I16" i="1"/>
  <c r="I45" i="1"/>
  <c r="I57" i="1"/>
  <c r="I37" i="1"/>
  <c r="I5" i="1"/>
  <c r="I47" i="1"/>
  <c r="I59" i="1"/>
  <c r="I7" i="1"/>
  <c r="I6" i="1"/>
  <c r="I56" i="1"/>
  <c r="I21" i="1"/>
  <c r="I18" i="1"/>
  <c r="I9" i="1"/>
  <c r="I41" i="1"/>
  <c r="I13" i="1"/>
  <c r="I49" i="1"/>
  <c r="I31" i="1"/>
  <c r="I26" i="1"/>
  <c r="I3" i="1"/>
  <c r="H14" i="1"/>
  <c r="H17" i="1"/>
  <c r="H42" i="1"/>
  <c r="H34" i="1"/>
  <c r="H19" i="1"/>
  <c r="H43" i="1"/>
  <c r="H35" i="1"/>
  <c r="H20" i="1"/>
  <c r="H22" i="1"/>
  <c r="H52" i="1"/>
  <c r="H40" i="1"/>
  <c r="H60" i="1"/>
  <c r="H12" i="1"/>
  <c r="H30" i="1"/>
  <c r="H24" i="1"/>
  <c r="H48" i="1"/>
  <c r="H61" i="1"/>
  <c r="H10" i="1"/>
  <c r="H32" i="1"/>
  <c r="H44" i="1"/>
  <c r="H15" i="1"/>
  <c r="H46" i="1"/>
  <c r="H8" i="1"/>
  <c r="H28" i="1"/>
  <c r="H38" i="1"/>
  <c r="H53" i="1"/>
  <c r="H29" i="1"/>
  <c r="H23" i="1"/>
  <c r="H51" i="1"/>
  <c r="H25" i="1"/>
  <c r="H27" i="1"/>
  <c r="H54" i="1"/>
  <c r="H33" i="1"/>
  <c r="H4" i="1"/>
  <c r="H58" i="1"/>
  <c r="H36" i="1"/>
  <c r="H55" i="1"/>
  <c r="H50" i="1"/>
  <c r="H39" i="1"/>
  <c r="H16" i="1"/>
  <c r="H45" i="1"/>
  <c r="H57" i="1"/>
  <c r="H37" i="1"/>
  <c r="H5" i="1"/>
  <c r="H47" i="1"/>
  <c r="H59" i="1"/>
  <c r="H7" i="1"/>
  <c r="H6" i="1"/>
  <c r="H56" i="1"/>
  <c r="H21" i="1"/>
  <c r="H18" i="1"/>
  <c r="H9" i="1"/>
  <c r="H41" i="1"/>
  <c r="H13" i="1"/>
  <c r="H49" i="1"/>
  <c r="H31" i="1"/>
  <c r="H26" i="1"/>
  <c r="H3" i="1"/>
  <c r="I11" i="1"/>
  <c r="H11" i="1"/>
  <c r="F67" i="3" l="1"/>
  <c r="G22" i="3"/>
  <c r="H22" i="3" s="1"/>
  <c r="G38" i="3"/>
  <c r="H38" i="3" s="1"/>
  <c r="G54" i="3"/>
  <c r="H54" i="3" s="1"/>
  <c r="G10" i="3"/>
  <c r="H10" i="3" s="1"/>
  <c r="G26" i="3"/>
  <c r="H26" i="3" s="1"/>
  <c r="G42" i="3"/>
  <c r="H42" i="3" s="1"/>
  <c r="G58" i="3"/>
  <c r="H58" i="3" s="1"/>
  <c r="G14" i="3"/>
  <c r="H14" i="3" s="1"/>
  <c r="G30" i="3"/>
  <c r="H30" i="3" s="1"/>
  <c r="G46" i="3"/>
  <c r="H46" i="3" s="1"/>
  <c r="F64" i="3"/>
  <c r="F68" i="3"/>
  <c r="K3" i="3"/>
  <c r="E13" i="3" s="1"/>
  <c r="F52" i="3"/>
  <c r="F65" i="3"/>
  <c r="F69" i="3"/>
  <c r="E11" i="3"/>
  <c r="E27" i="3"/>
  <c r="E43" i="3"/>
  <c r="F66" i="3"/>
  <c r="F70" i="3"/>
  <c r="G2" i="3"/>
  <c r="H2" i="3" s="1"/>
  <c r="G4" i="3"/>
  <c r="H4" i="3" s="1"/>
  <c r="G6" i="3"/>
  <c r="H6" i="3" s="1"/>
  <c r="K7" i="3"/>
  <c r="G8" i="3"/>
  <c r="H8" i="3" s="1"/>
  <c r="G11" i="3"/>
  <c r="H11" i="3" s="1"/>
  <c r="G15" i="3"/>
  <c r="H15" i="3" s="1"/>
  <c r="G19" i="3"/>
  <c r="H19" i="3" s="1"/>
  <c r="E21" i="3"/>
  <c r="G23" i="3"/>
  <c r="H23" i="3" s="1"/>
  <c r="G27" i="3"/>
  <c r="H27" i="3" s="1"/>
  <c r="E29" i="3"/>
  <c r="G31" i="3"/>
  <c r="H31" i="3" s="1"/>
  <c r="G35" i="3"/>
  <c r="H35" i="3" s="1"/>
  <c r="E37" i="3"/>
  <c r="G39" i="3"/>
  <c r="H39" i="3" s="1"/>
  <c r="G43" i="3"/>
  <c r="H43" i="3" s="1"/>
  <c r="G47" i="3"/>
  <c r="H47" i="3" s="1"/>
  <c r="G51" i="3"/>
  <c r="H51" i="3" s="1"/>
  <c r="E53" i="3"/>
  <c r="G55" i="3"/>
  <c r="H55" i="3" s="1"/>
  <c r="G59" i="3"/>
  <c r="H59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G40" i="3"/>
  <c r="H40" i="3" s="1"/>
  <c r="G44" i="3"/>
  <c r="H44" i="3" s="1"/>
  <c r="G48" i="3"/>
  <c r="H48" i="3" s="1"/>
  <c r="G52" i="3"/>
  <c r="H52" i="3" s="1"/>
  <c r="G56" i="3"/>
  <c r="H56" i="3" s="1"/>
  <c r="G60" i="3"/>
  <c r="H60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37" i="3"/>
  <c r="H37" i="3" s="1"/>
  <c r="G41" i="3"/>
  <c r="H41" i="3" s="1"/>
  <c r="G45" i="3"/>
  <c r="H45" i="3" s="1"/>
  <c r="G49" i="3"/>
  <c r="H49" i="3" s="1"/>
  <c r="G53" i="3"/>
  <c r="H53" i="3" s="1"/>
  <c r="E59" i="2"/>
  <c r="F60" i="2"/>
  <c r="F56" i="2"/>
  <c r="E57" i="2"/>
  <c r="F58" i="2"/>
  <c r="E60" i="2"/>
  <c r="E56" i="2"/>
  <c r="F57" i="2"/>
  <c r="E58" i="2"/>
  <c r="G57" i="2"/>
  <c r="H57" i="2" s="1"/>
  <c r="G59" i="2"/>
  <c r="H59" i="2" s="1"/>
  <c r="G52" i="2"/>
  <c r="H52" i="2" s="1"/>
  <c r="G10" i="2"/>
  <c r="H10" i="2" s="1"/>
  <c r="G13" i="2"/>
  <c r="H13" i="2" s="1"/>
  <c r="G26" i="2"/>
  <c r="H26" i="2" s="1"/>
  <c r="G29" i="2"/>
  <c r="H29" i="2" s="1"/>
  <c r="G42" i="2"/>
  <c r="H42" i="2" s="1"/>
  <c r="G45" i="2"/>
  <c r="H45" i="2" s="1"/>
  <c r="G58" i="2"/>
  <c r="H58" i="2" s="1"/>
  <c r="G18" i="2"/>
  <c r="H18" i="2" s="1"/>
  <c r="G21" i="2"/>
  <c r="H21" i="2" s="1"/>
  <c r="G34" i="2"/>
  <c r="H34" i="2" s="1"/>
  <c r="G37" i="2"/>
  <c r="H37" i="2" s="1"/>
  <c r="G50" i="2"/>
  <c r="H50" i="2" s="1"/>
  <c r="G60" i="2"/>
  <c r="H60" i="2" s="1"/>
  <c r="G7" i="2"/>
  <c r="H7" i="2" s="1"/>
  <c r="G53" i="2"/>
  <c r="H53" i="2" s="1"/>
  <c r="G5" i="2"/>
  <c r="H5" i="2" s="1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G38" i="2"/>
  <c r="H38" i="2" s="1"/>
  <c r="G41" i="2"/>
  <c r="H41" i="2" s="1"/>
  <c r="G46" i="2"/>
  <c r="H46" i="2" s="1"/>
  <c r="G49" i="2"/>
  <c r="H49" i="2" s="1"/>
  <c r="G3" i="2"/>
  <c r="H3" i="2" s="1"/>
  <c r="G54" i="2"/>
  <c r="H54" i="2" s="1"/>
  <c r="E3" i="2"/>
  <c r="E10" i="2"/>
  <c r="F67" i="2"/>
  <c r="E17" i="2"/>
  <c r="E40" i="2"/>
  <c r="E42" i="2"/>
  <c r="F68" i="2"/>
  <c r="F7" i="2"/>
  <c r="E7" i="2"/>
  <c r="F21" i="2"/>
  <c r="E28" i="2"/>
  <c r="F28" i="2"/>
  <c r="E44" i="2"/>
  <c r="F44" i="2"/>
  <c r="F53" i="2"/>
  <c r="F65" i="2"/>
  <c r="F69" i="2"/>
  <c r="E20" i="2"/>
  <c r="F20" i="2"/>
  <c r="E36" i="2"/>
  <c r="F36" i="2"/>
  <c r="E38" i="2"/>
  <c r="E52" i="2"/>
  <c r="F52" i="2"/>
  <c r="F9" i="2"/>
  <c r="F13" i="2"/>
  <c r="E13" i="2"/>
  <c r="F24" i="2"/>
  <c r="E26" i="2"/>
  <c r="F33" i="2"/>
  <c r="F64" i="2"/>
  <c r="E5" i="2"/>
  <c r="E12" i="2"/>
  <c r="E16" i="2"/>
  <c r="F25" i="2"/>
  <c r="F32" i="2"/>
  <c r="E32" i="2"/>
  <c r="F41" i="2"/>
  <c r="E48" i="2"/>
  <c r="F48" i="2"/>
  <c r="F66" i="2"/>
  <c r="F70" i="2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E21" i="2"/>
  <c r="G23" i="2"/>
  <c r="H23" i="2" s="1"/>
  <c r="E25" i="2"/>
  <c r="G27" i="2"/>
  <c r="H27" i="2" s="1"/>
  <c r="E29" i="2"/>
  <c r="G31" i="2"/>
  <c r="H31" i="2" s="1"/>
  <c r="E33" i="2"/>
  <c r="G35" i="2"/>
  <c r="H35" i="2" s="1"/>
  <c r="E37" i="2"/>
  <c r="G39" i="2"/>
  <c r="H39" i="2" s="1"/>
  <c r="E41" i="2"/>
  <c r="G43" i="2"/>
  <c r="H43" i="2" s="1"/>
  <c r="E45" i="2"/>
  <c r="G47" i="2"/>
  <c r="H47" i="2" s="1"/>
  <c r="E49" i="2"/>
  <c r="G51" i="2"/>
  <c r="H51" i="2" s="1"/>
  <c r="E53" i="2"/>
  <c r="G55" i="2"/>
  <c r="H55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E45" i="3" l="1"/>
  <c r="E59" i="3"/>
  <c r="F58" i="3"/>
  <c r="E55" i="3"/>
  <c r="F54" i="3"/>
  <c r="F50" i="3"/>
  <c r="E8" i="3"/>
  <c r="E6" i="3"/>
  <c r="E4" i="3"/>
  <c r="E2" i="3"/>
  <c r="E60" i="3"/>
  <c r="F51" i="3"/>
  <c r="E44" i="3"/>
  <c r="F39" i="3"/>
  <c r="E36" i="3"/>
  <c r="E28" i="3"/>
  <c r="E24" i="3"/>
  <c r="F19" i="3"/>
  <c r="E16" i="3"/>
  <c r="E12" i="3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E58" i="3"/>
  <c r="E54" i="3"/>
  <c r="E50" i="3"/>
  <c r="E46" i="3"/>
  <c r="E42" i="3"/>
  <c r="E38" i="3"/>
  <c r="E34" i="3"/>
  <c r="E30" i="3"/>
  <c r="E26" i="3"/>
  <c r="E22" i="3"/>
  <c r="E18" i="3"/>
  <c r="E14" i="3"/>
  <c r="E10" i="3"/>
  <c r="E56" i="3"/>
  <c r="E52" i="3"/>
  <c r="E48" i="3"/>
  <c r="F43" i="3"/>
  <c r="F35" i="3"/>
  <c r="F31" i="3"/>
  <c r="F23" i="3"/>
  <c r="F8" i="3"/>
  <c r="F59" i="3"/>
  <c r="F55" i="3"/>
  <c r="F47" i="3"/>
  <c r="E40" i="3"/>
  <c r="E32" i="3"/>
  <c r="F27" i="3"/>
  <c r="E20" i="3"/>
  <c r="F15" i="3"/>
  <c r="F11" i="3"/>
  <c r="F2" i="3"/>
  <c r="F6" i="3"/>
  <c r="F4" i="3"/>
  <c r="E51" i="3"/>
  <c r="E35" i="3"/>
  <c r="E19" i="3"/>
  <c r="F60" i="3"/>
  <c r="F41" i="3"/>
  <c r="F22" i="3"/>
  <c r="F24" i="3"/>
  <c r="F49" i="3"/>
  <c r="F17" i="3"/>
  <c r="F3" i="3"/>
  <c r="F32" i="3"/>
  <c r="E15" i="3"/>
  <c r="E57" i="3"/>
  <c r="E49" i="3"/>
  <c r="E41" i="3"/>
  <c r="E33" i="3"/>
  <c r="E25" i="3"/>
  <c r="E17" i="3"/>
  <c r="E9" i="3"/>
  <c r="F56" i="3"/>
  <c r="F37" i="3"/>
  <c r="F21" i="3"/>
  <c r="F46" i="3"/>
  <c r="F30" i="3"/>
  <c r="F14" i="3"/>
  <c r="F5" i="3"/>
  <c r="F45" i="3"/>
  <c r="F29" i="3"/>
  <c r="F13" i="3"/>
  <c r="E47" i="3"/>
  <c r="E31" i="3"/>
  <c r="F12" i="3"/>
  <c r="F36" i="3"/>
  <c r="F20" i="3"/>
  <c r="F7" i="3"/>
  <c r="F40" i="3"/>
  <c r="F25" i="3"/>
  <c r="F33" i="3"/>
  <c r="E5" i="3"/>
  <c r="F48" i="3"/>
  <c r="F16" i="3"/>
  <c r="F57" i="3"/>
  <c r="F38" i="3"/>
  <c r="F53" i="3"/>
  <c r="F34" i="3"/>
  <c r="F18" i="3"/>
  <c r="E39" i="3"/>
  <c r="E23" i="3"/>
  <c r="E7" i="3"/>
  <c r="E3" i="3"/>
  <c r="F42" i="3"/>
  <c r="F26" i="3"/>
  <c r="F10" i="3"/>
  <c r="F44" i="3"/>
  <c r="F28" i="3"/>
  <c r="F9" i="3"/>
  <c r="E22" i="2"/>
  <c r="F37" i="2"/>
  <c r="F12" i="2"/>
  <c r="F49" i="2"/>
  <c r="F17" i="2"/>
  <c r="E54" i="2"/>
  <c r="E50" i="2"/>
  <c r="F51" i="2"/>
  <c r="F43" i="2"/>
  <c r="F35" i="2"/>
  <c r="F27" i="2"/>
  <c r="F19" i="2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F55" i="2"/>
  <c r="F47" i="2"/>
  <c r="F39" i="2"/>
  <c r="F31" i="2"/>
  <c r="F23" i="2"/>
  <c r="E51" i="2"/>
  <c r="F46" i="2"/>
  <c r="E35" i="2"/>
  <c r="F30" i="2"/>
  <c r="E19" i="2"/>
  <c r="F8" i="2"/>
  <c r="E6" i="2"/>
  <c r="F54" i="2"/>
  <c r="F38" i="2"/>
  <c r="E27" i="2"/>
  <c r="F15" i="2"/>
  <c r="F4" i="2"/>
  <c r="E2" i="2"/>
  <c r="E55" i="2"/>
  <c r="F50" i="2"/>
  <c r="E39" i="2"/>
  <c r="E23" i="2"/>
  <c r="E11" i="2"/>
  <c r="E47" i="2"/>
  <c r="F42" i="2"/>
  <c r="E31" i="2"/>
  <c r="F26" i="2"/>
  <c r="E8" i="2"/>
  <c r="F2" i="2"/>
  <c r="E43" i="2"/>
  <c r="F22" i="2"/>
  <c r="F14" i="2"/>
  <c r="F11" i="2"/>
  <c r="F10" i="2"/>
  <c r="F34" i="2"/>
  <c r="F18" i="2"/>
  <c r="E15" i="2"/>
  <c r="F6" i="2"/>
  <c r="E4" i="2"/>
  <c r="E34" i="2"/>
  <c r="E18" i="2"/>
  <c r="F5" i="2"/>
  <c r="E24" i="2"/>
  <c r="E9" i="2"/>
  <c r="F45" i="2"/>
  <c r="F29" i="2"/>
  <c r="E14" i="2"/>
  <c r="E46" i="2"/>
  <c r="E30" i="2"/>
  <c r="F16" i="2"/>
  <c r="F40" i="2"/>
  <c r="F3" i="2"/>
  <c r="K5" i="3" l="1"/>
  <c r="K4" i="3"/>
</calcChain>
</file>

<file path=xl/sharedStrings.xml><?xml version="1.0" encoding="utf-8"?>
<sst xmlns="http://schemas.openxmlformats.org/spreadsheetml/2006/main" count="591" uniqueCount="294">
  <si>
    <t>Gallyaaral</t>
  </si>
  <si>
    <t>start_date</t>
  </si>
  <si>
    <t>end_date</t>
  </si>
  <si>
    <t>duration</t>
  </si>
  <si>
    <t>peak</t>
  </si>
  <si>
    <t>sum</t>
  </si>
  <si>
    <t>average</t>
  </si>
  <si>
    <t>median</t>
  </si>
  <si>
    <t>10/01/1933</t>
  </si>
  <si>
    <t>11/01/1933</t>
  </si>
  <si>
    <t>1</t>
  </si>
  <si>
    <t>-1.41</t>
  </si>
  <si>
    <t>11/01/1934</t>
  </si>
  <si>
    <t>01/01/1935</t>
  </si>
  <si>
    <t>2</t>
  </si>
  <si>
    <t>-1.35</t>
  </si>
  <si>
    <t>-1.64</t>
  </si>
  <si>
    <t>-0.82</t>
  </si>
  <si>
    <t>04/01/1935</t>
  </si>
  <si>
    <t>07/01/1935</t>
  </si>
  <si>
    <t>3</t>
  </si>
  <si>
    <t>-1.11</t>
  </si>
  <si>
    <t>-1.76</t>
  </si>
  <si>
    <t>-0.59</t>
  </si>
  <si>
    <t>04/01/1936</t>
  </si>
  <si>
    <t>01/01/1937</t>
  </si>
  <si>
    <t>9</t>
  </si>
  <si>
    <t>-1.15</t>
  </si>
  <si>
    <t>-4.54</t>
  </si>
  <si>
    <t>-0.5</t>
  </si>
  <si>
    <t>-0.22</t>
  </si>
  <si>
    <t>04/01/1937</t>
  </si>
  <si>
    <t>07/01/1937</t>
  </si>
  <si>
    <t>-1.61</t>
  </si>
  <si>
    <t>-3.71</t>
  </si>
  <si>
    <t>-1.24</t>
  </si>
  <si>
    <t>-1.14</t>
  </si>
  <si>
    <t>01/01/1938</t>
  </si>
  <si>
    <t>03/01/1938</t>
  </si>
  <si>
    <t>-1.37</t>
  </si>
  <si>
    <t>-1.92</t>
  </si>
  <si>
    <t>-0.96</t>
  </si>
  <si>
    <t>04/01/1939</t>
  </si>
  <si>
    <t>01/01/1940</t>
  </si>
  <si>
    <t>04/01/1940</t>
  </si>
  <si>
    <t>07/01/1940</t>
  </si>
  <si>
    <t>01/01/1941</t>
  </si>
  <si>
    <t>03/01/1941</t>
  </si>
  <si>
    <t>08/01/1943</t>
  </si>
  <si>
    <t>10/01/1943</t>
  </si>
  <si>
    <t>-1.96</t>
  </si>
  <si>
    <t>-0.98</t>
  </si>
  <si>
    <t>05/01/1944</t>
  </si>
  <si>
    <t>10/01/1944</t>
  </si>
  <si>
    <t>5</t>
  </si>
  <si>
    <t>-2.36</t>
  </si>
  <si>
    <t>-6.27</t>
  </si>
  <si>
    <t>-1.25</t>
  </si>
  <si>
    <t>-1.22</t>
  </si>
  <si>
    <t>11/01/1944</t>
  </si>
  <si>
    <t>03/01/1945</t>
  </si>
  <si>
    <t>4</t>
  </si>
  <si>
    <t>-1.57</t>
  </si>
  <si>
    <t>-4.18</t>
  </si>
  <si>
    <t>-1.04</t>
  </si>
  <si>
    <t>-1.13</t>
  </si>
  <si>
    <t>10/01/1945</t>
  </si>
  <si>
    <t>10/01/1946</t>
  </si>
  <si>
    <t>12</t>
  </si>
  <si>
    <t>-1.9</t>
  </si>
  <si>
    <t>-10.51</t>
  </si>
  <si>
    <t>-0.88</t>
  </si>
  <si>
    <t>-0.8</t>
  </si>
  <si>
    <t>11/01/1946</t>
  </si>
  <si>
    <t>01/01/1947</t>
  </si>
  <si>
    <t>-1.48</t>
  </si>
  <si>
    <t>-0.74</t>
  </si>
  <si>
    <t>12/01/1947</t>
  </si>
  <si>
    <t>04/01/1948</t>
  </si>
  <si>
    <t>-1.39</t>
  </si>
  <si>
    <t>-3.34</t>
  </si>
  <si>
    <t>-0.84</t>
  </si>
  <si>
    <t>-0.85</t>
  </si>
  <si>
    <t>07/01/1948</t>
  </si>
  <si>
    <t>09/01/1948</t>
  </si>
  <si>
    <t>-1.34</t>
  </si>
  <si>
    <t>-2.4</t>
  </si>
  <si>
    <t>-1.2</t>
  </si>
  <si>
    <t>11/01/1948</t>
  </si>
  <si>
    <t>03/01/1949</t>
  </si>
  <si>
    <t>-1.86</t>
  </si>
  <si>
    <t>-4.81</t>
  </si>
  <si>
    <t>12/01/1949</t>
  </si>
  <si>
    <t>01/01/1951</t>
  </si>
  <si>
    <t>13</t>
  </si>
  <si>
    <t>-2.87</t>
  </si>
  <si>
    <t>-17.06</t>
  </si>
  <si>
    <t>-1.31</t>
  </si>
  <si>
    <t>10/01/1954</t>
  </si>
  <si>
    <t>11/01/1954</t>
  </si>
  <si>
    <t>01/01/1955</t>
  </si>
  <si>
    <t>03/01/1955</t>
  </si>
  <si>
    <t>-2.37</t>
  </si>
  <si>
    <t>-3.55</t>
  </si>
  <si>
    <t>-1.77</t>
  </si>
  <si>
    <t>07/01/1956</t>
  </si>
  <si>
    <t>01/01/1957</t>
  </si>
  <si>
    <t>6</t>
  </si>
  <si>
    <t>-1.45</t>
  </si>
  <si>
    <t>-4.59</t>
  </si>
  <si>
    <t>-0.77</t>
  </si>
  <si>
    <t>-0.7</t>
  </si>
  <si>
    <t>05/01/1957</t>
  </si>
  <si>
    <t>07/01/1957</t>
  </si>
  <si>
    <t>-1.19</t>
  </si>
  <si>
    <t>-1.72</t>
  </si>
  <si>
    <t>-0.86</t>
  </si>
  <si>
    <t>06/01/1959</t>
  </si>
  <si>
    <t>03/01/1960</t>
  </si>
  <si>
    <t>-1.26</t>
  </si>
  <si>
    <t>-4.64</t>
  </si>
  <si>
    <t>-0.52</t>
  </si>
  <si>
    <t>-0.31</t>
  </si>
  <si>
    <t>08/01/1960</t>
  </si>
  <si>
    <t>09/01/1960</t>
  </si>
  <si>
    <t>02/01/1961</t>
  </si>
  <si>
    <t>04/01/1961</t>
  </si>
  <si>
    <t>-1.69</t>
  </si>
  <si>
    <t>-2.93</t>
  </si>
  <si>
    <t>-1.46</t>
  </si>
  <si>
    <t>03/01/1962</t>
  </si>
  <si>
    <t>07/01/1962</t>
  </si>
  <si>
    <t>-1.68</t>
  </si>
  <si>
    <t>-4.02</t>
  </si>
  <si>
    <t>-1.01</t>
  </si>
  <si>
    <t>-1.08</t>
  </si>
  <si>
    <t>10/01/1964</t>
  </si>
  <si>
    <t>08/01/1965</t>
  </si>
  <si>
    <t>10</t>
  </si>
  <si>
    <t>-1.88</t>
  </si>
  <si>
    <t>-7.01</t>
  </si>
  <si>
    <t>-0.46</t>
  </si>
  <si>
    <t>01/01/1966</t>
  </si>
  <si>
    <t>03/01/1966</t>
  </si>
  <si>
    <t>-2.97</t>
  </si>
  <si>
    <t>-1.49</t>
  </si>
  <si>
    <t>06/01/1966</t>
  </si>
  <si>
    <t>08/01/1966</t>
  </si>
  <si>
    <t>-1.29</t>
  </si>
  <si>
    <t>-2.11</t>
  </si>
  <si>
    <t>-1.05</t>
  </si>
  <si>
    <t>12/01/1966</t>
  </si>
  <si>
    <t>07/01/1967</t>
  </si>
  <si>
    <t>7</t>
  </si>
  <si>
    <t>-2.25</t>
  </si>
  <si>
    <t>-6.12</t>
  </si>
  <si>
    <t>-0.87</t>
  </si>
  <si>
    <t>-0.67</t>
  </si>
  <si>
    <t>02/01/1968</t>
  </si>
  <si>
    <t>04/01/1968</t>
  </si>
  <si>
    <t>-2.06</t>
  </si>
  <si>
    <t>-2.48</t>
  </si>
  <si>
    <t>03/01/1970</t>
  </si>
  <si>
    <t>09/01/1970</t>
  </si>
  <si>
    <t>-2.7</t>
  </si>
  <si>
    <t>-0.45</t>
  </si>
  <si>
    <t>-0.41</t>
  </si>
  <si>
    <t>03/01/1971</t>
  </si>
  <si>
    <t>09/01/1971</t>
  </si>
  <si>
    <t>-2.03</t>
  </si>
  <si>
    <t>-7.11</t>
  </si>
  <si>
    <t>10/01/1971</t>
  </si>
  <si>
    <t>01/01/1972</t>
  </si>
  <si>
    <t>-1.54</t>
  </si>
  <si>
    <t>-3.62</t>
  </si>
  <si>
    <t>-1.21</t>
  </si>
  <si>
    <t>08/01/1973</t>
  </si>
  <si>
    <t>09/01/1973</t>
  </si>
  <si>
    <t>11/01/1973</t>
  </si>
  <si>
    <t>06/01/1974</t>
  </si>
  <si>
    <t>-7.65</t>
  </si>
  <si>
    <t>-1.09</t>
  </si>
  <si>
    <t>11/01/1974</t>
  </si>
  <si>
    <t>03/01/1975</t>
  </si>
  <si>
    <t>-3.78</t>
  </si>
  <si>
    <t>-0.94</t>
  </si>
  <si>
    <t>06/01/1975</t>
  </si>
  <si>
    <t>12/01/1975</t>
  </si>
  <si>
    <t>-2.91</t>
  </si>
  <si>
    <t>-7.42</t>
  </si>
  <si>
    <t>03/01/1977</t>
  </si>
  <si>
    <t>07/01/1977</t>
  </si>
  <si>
    <t>-2.71</t>
  </si>
  <si>
    <t>-1.53</t>
  </si>
  <si>
    <t>08/01/1978</t>
  </si>
  <si>
    <t>11/01/1978</t>
  </si>
  <si>
    <t>-4.04</t>
  </si>
  <si>
    <t>07/01/1979</t>
  </si>
  <si>
    <t>09/01/1979</t>
  </si>
  <si>
    <t>-1.75</t>
  </si>
  <si>
    <t>11/01/1980</t>
  </si>
  <si>
    <t>02/01/1981</t>
  </si>
  <si>
    <t>-1.84</t>
  </si>
  <si>
    <t>-1.55</t>
  </si>
  <si>
    <t>01/01/1982</t>
  </si>
  <si>
    <t>07/01/1982</t>
  </si>
  <si>
    <t>-1.59</t>
  </si>
  <si>
    <t>-1.27</t>
  </si>
  <si>
    <t>02/01/1983</t>
  </si>
  <si>
    <t>06/01/1983</t>
  </si>
  <si>
    <t>-0.95</t>
  </si>
  <si>
    <t>-1.12</t>
  </si>
  <si>
    <t>10/01/1983</t>
  </si>
  <si>
    <t>11/01/1983</t>
  </si>
  <si>
    <t>06/01/1984</t>
  </si>
  <si>
    <t>10/01/1984</t>
  </si>
  <si>
    <t>-1.56</t>
  </si>
  <si>
    <t>-4.69</t>
  </si>
  <si>
    <t>-1.17</t>
  </si>
  <si>
    <t>-1.32</t>
  </si>
  <si>
    <t>11/01/1985</t>
  </si>
  <si>
    <t>08/01/1986</t>
  </si>
  <si>
    <t>-2.02</t>
  </si>
  <si>
    <t>-10.14</t>
  </si>
  <si>
    <t>-0.99</t>
  </si>
  <si>
    <t>02/01/1988</t>
  </si>
  <si>
    <t>04/01/1988</t>
  </si>
  <si>
    <t>-1.23</t>
  </si>
  <si>
    <t>-0.61</t>
  </si>
  <si>
    <t>11/01/1988</t>
  </si>
  <si>
    <t>12/01/1988</t>
  </si>
  <si>
    <t>03/01/1989</t>
  </si>
  <si>
    <t>09/01/1989</t>
  </si>
  <si>
    <t>-2.14</t>
  </si>
  <si>
    <t>-7.61</t>
  </si>
  <si>
    <t>10/01/1989</t>
  </si>
  <si>
    <t>12/01/1989</t>
  </si>
  <si>
    <t>10/01/1991</t>
  </si>
  <si>
    <t>12/01/1991</t>
  </si>
  <si>
    <t>-1.85</t>
  </si>
  <si>
    <t>-0.92</t>
  </si>
  <si>
    <t>10/01/1994</t>
  </si>
  <si>
    <t>11/01/1994</t>
  </si>
  <si>
    <t>04/01/1995</t>
  </si>
  <si>
    <t>08/01/1995</t>
  </si>
  <si>
    <t>-1.65</t>
  </si>
  <si>
    <t>-4.51</t>
  </si>
  <si>
    <t>01/01/1996</t>
  </si>
  <si>
    <t>03/01/1996</t>
  </si>
  <si>
    <t>-1.51</t>
  </si>
  <si>
    <t>-1.6</t>
  </si>
  <si>
    <t>06/01/1996</t>
  </si>
  <si>
    <t>09/01/1996</t>
  </si>
  <si>
    <t>-2.38</t>
  </si>
  <si>
    <t>-5.21</t>
  </si>
  <si>
    <t>-1.74</t>
  </si>
  <si>
    <t>12/01/1996</t>
  </si>
  <si>
    <t>03/01/1997</t>
  </si>
  <si>
    <t>-2.3</t>
  </si>
  <si>
    <t>-3.52</t>
  </si>
  <si>
    <t>10/01/1997</t>
  </si>
  <si>
    <t>01/01/1998</t>
  </si>
  <si>
    <t>-1.79</t>
  </si>
  <si>
    <t>-2.66</t>
  </si>
  <si>
    <t>-0.89</t>
  </si>
  <si>
    <t>01/01/1999</t>
  </si>
  <si>
    <t>02/01/1999</t>
  </si>
  <si>
    <t>-1.03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</si>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</sst>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workbookViewId="0">
      <selection activeCell="I61" sqref="I3:I6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268</v>
      </c>
    </row>
    <row r="3" spans="1:9" x14ac:dyDescent="0.35">
      <c r="A3" t="s">
        <v>265</v>
      </c>
      <c r="B3" t="s">
        <v>266</v>
      </c>
      <c r="C3" t="s">
        <v>10</v>
      </c>
      <c r="D3" t="s">
        <v>267</v>
      </c>
      <c r="E3" t="s">
        <v>267</v>
      </c>
      <c r="F3" t="s">
        <v>267</v>
      </c>
      <c r="G3" t="s">
        <v>267</v>
      </c>
      <c r="H3">
        <f>C3*1</f>
        <v>1</v>
      </c>
      <c r="I3">
        <f>E3*-1</f>
        <v>1.03</v>
      </c>
    </row>
    <row r="4" spans="1:9" x14ac:dyDescent="0.35">
      <c r="A4" t="s">
        <v>176</v>
      </c>
      <c r="B4" t="s">
        <v>177</v>
      </c>
      <c r="C4" t="s">
        <v>10</v>
      </c>
      <c r="D4" t="s">
        <v>27</v>
      </c>
      <c r="E4" t="s">
        <v>27</v>
      </c>
      <c r="F4" t="s">
        <v>27</v>
      </c>
      <c r="G4" t="s">
        <v>27</v>
      </c>
      <c r="H4">
        <f>C4*1</f>
        <v>1</v>
      </c>
      <c r="I4">
        <f>E4*-1</f>
        <v>1.1499999999999999</v>
      </c>
    </row>
    <row r="5" spans="1:9" x14ac:dyDescent="0.35">
      <c r="A5" t="s">
        <v>212</v>
      </c>
      <c r="B5" t="s">
        <v>213</v>
      </c>
      <c r="C5" t="s">
        <v>10</v>
      </c>
      <c r="D5" t="s">
        <v>114</v>
      </c>
      <c r="E5" t="s">
        <v>114</v>
      </c>
      <c r="F5" t="s">
        <v>114</v>
      </c>
      <c r="G5" t="s">
        <v>114</v>
      </c>
      <c r="H5">
        <f>C5*1</f>
        <v>1</v>
      </c>
      <c r="I5">
        <f>E5*-1</f>
        <v>1.19</v>
      </c>
    </row>
    <row r="6" spans="1:9" x14ac:dyDescent="0.35">
      <c r="A6" t="s">
        <v>229</v>
      </c>
      <c r="B6" t="s">
        <v>230</v>
      </c>
      <c r="C6" t="s">
        <v>10</v>
      </c>
      <c r="D6" t="s">
        <v>58</v>
      </c>
      <c r="E6" t="s">
        <v>58</v>
      </c>
      <c r="F6" t="s">
        <v>58</v>
      </c>
      <c r="G6" t="s">
        <v>58</v>
      </c>
      <c r="H6">
        <f>C6*1</f>
        <v>1</v>
      </c>
      <c r="I6">
        <f>E6*-1</f>
        <v>1.22</v>
      </c>
    </row>
    <row r="7" spans="1:9" x14ac:dyDescent="0.35">
      <c r="A7" t="s">
        <v>225</v>
      </c>
      <c r="B7" t="s">
        <v>226</v>
      </c>
      <c r="C7" t="s">
        <v>14</v>
      </c>
      <c r="D7" t="s">
        <v>134</v>
      </c>
      <c r="E7" t="s">
        <v>227</v>
      </c>
      <c r="F7" t="s">
        <v>228</v>
      </c>
      <c r="G7" t="s">
        <v>228</v>
      </c>
      <c r="H7">
        <f>C7*1</f>
        <v>2</v>
      </c>
      <c r="I7">
        <f>E7*-1</f>
        <v>1.23</v>
      </c>
    </row>
    <row r="8" spans="1:9" x14ac:dyDescent="0.35">
      <c r="A8" t="s">
        <v>123</v>
      </c>
      <c r="B8" t="s">
        <v>124</v>
      </c>
      <c r="C8" t="s">
        <v>10</v>
      </c>
      <c r="D8" t="s">
        <v>85</v>
      </c>
      <c r="E8" t="s">
        <v>85</v>
      </c>
      <c r="F8" t="s">
        <v>85</v>
      </c>
      <c r="G8" t="s">
        <v>85</v>
      </c>
      <c r="H8">
        <f>C8*1</f>
        <v>1</v>
      </c>
      <c r="I8">
        <f>E8*-1</f>
        <v>1.34</v>
      </c>
    </row>
    <row r="9" spans="1:9" x14ac:dyDescent="0.35">
      <c r="A9" t="s">
        <v>241</v>
      </c>
      <c r="B9" t="s">
        <v>242</v>
      </c>
      <c r="C9" t="s">
        <v>10</v>
      </c>
      <c r="D9" t="s">
        <v>15</v>
      </c>
      <c r="E9" t="s">
        <v>15</v>
      </c>
      <c r="F9" t="s">
        <v>15</v>
      </c>
      <c r="G9" t="s">
        <v>15</v>
      </c>
      <c r="H9">
        <f>C9*1</f>
        <v>1</v>
      </c>
      <c r="I9">
        <f>E9*-1</f>
        <v>1.35</v>
      </c>
    </row>
    <row r="10" spans="1:9" x14ac:dyDescent="0.35">
      <c r="A10" t="s">
        <v>98</v>
      </c>
      <c r="B10" t="s">
        <v>99</v>
      </c>
      <c r="C10" t="s">
        <v>10</v>
      </c>
      <c r="D10" t="s">
        <v>79</v>
      </c>
      <c r="E10" t="s">
        <v>79</v>
      </c>
      <c r="F10" t="s">
        <v>79</v>
      </c>
      <c r="G10" t="s">
        <v>79</v>
      </c>
      <c r="H10">
        <f>C10*1</f>
        <v>1</v>
      </c>
      <c r="I10">
        <f>E10*-1</f>
        <v>1.39</v>
      </c>
    </row>
    <row r="11" spans="1:9" x14ac:dyDescent="0.35">
      <c r="A11" t="s">
        <v>8</v>
      </c>
      <c r="B11" t="s">
        <v>9</v>
      </c>
      <c r="C11" t="s">
        <v>10</v>
      </c>
      <c r="D11" t="s">
        <v>11</v>
      </c>
      <c r="E11" t="s">
        <v>11</v>
      </c>
      <c r="F11" t="s">
        <v>11</v>
      </c>
      <c r="G11" t="s">
        <v>11</v>
      </c>
      <c r="H11">
        <f>C11*1</f>
        <v>1</v>
      </c>
      <c r="I11">
        <f>E11*-1</f>
        <v>1.41</v>
      </c>
    </row>
    <row r="12" spans="1:9" x14ac:dyDescent="0.35">
      <c r="A12" t="s">
        <v>73</v>
      </c>
      <c r="B12" t="s">
        <v>74</v>
      </c>
      <c r="C12" t="s">
        <v>14</v>
      </c>
      <c r="D12" t="s">
        <v>36</v>
      </c>
      <c r="E12" t="s">
        <v>75</v>
      </c>
      <c r="F12" t="s">
        <v>76</v>
      </c>
      <c r="G12" t="s">
        <v>76</v>
      </c>
      <c r="H12">
        <f>C12*1</f>
        <v>2</v>
      </c>
      <c r="I12">
        <f>E12*-1</f>
        <v>1.48</v>
      </c>
    </row>
    <row r="13" spans="1:9" x14ac:dyDescent="0.35">
      <c r="A13" t="s">
        <v>247</v>
      </c>
      <c r="B13" t="s">
        <v>248</v>
      </c>
      <c r="C13" t="s">
        <v>14</v>
      </c>
      <c r="D13" t="s">
        <v>249</v>
      </c>
      <c r="E13" t="s">
        <v>250</v>
      </c>
      <c r="F13" t="s">
        <v>72</v>
      </c>
      <c r="G13" t="s">
        <v>72</v>
      </c>
      <c r="H13">
        <f>C13*1</f>
        <v>2</v>
      </c>
      <c r="I13">
        <f>E13*-1</f>
        <v>1.6</v>
      </c>
    </row>
    <row r="14" spans="1:9" x14ac:dyDescent="0.35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t="s">
        <v>17</v>
      </c>
      <c r="H14">
        <f>C14*1</f>
        <v>2</v>
      </c>
      <c r="I14">
        <f>E14*-1</f>
        <v>1.64</v>
      </c>
    </row>
    <row r="15" spans="1:9" x14ac:dyDescent="0.35">
      <c r="A15" t="s">
        <v>112</v>
      </c>
      <c r="B15" t="s">
        <v>113</v>
      </c>
      <c r="C15" t="s">
        <v>14</v>
      </c>
      <c r="D15" t="s">
        <v>114</v>
      </c>
      <c r="E15" t="s">
        <v>115</v>
      </c>
      <c r="F15" t="s">
        <v>116</v>
      </c>
      <c r="G15" t="s">
        <v>116</v>
      </c>
      <c r="H15">
        <f>C15*1</f>
        <v>2</v>
      </c>
      <c r="I15">
        <f>E15*-1</f>
        <v>1.72</v>
      </c>
    </row>
    <row r="16" spans="1:9" x14ac:dyDescent="0.35">
      <c r="A16" t="s">
        <v>197</v>
      </c>
      <c r="B16" t="s">
        <v>198</v>
      </c>
      <c r="C16" t="s">
        <v>14</v>
      </c>
      <c r="D16" t="s">
        <v>134</v>
      </c>
      <c r="E16" t="s">
        <v>199</v>
      </c>
      <c r="F16" t="s">
        <v>156</v>
      </c>
      <c r="G16" t="s">
        <v>156</v>
      </c>
      <c r="H16">
        <f>C16*1</f>
        <v>2</v>
      </c>
      <c r="I16">
        <f>E16*-1</f>
        <v>1.75</v>
      </c>
    </row>
    <row r="17" spans="1:9" x14ac:dyDescent="0.35">
      <c r="A17" t="s">
        <v>18</v>
      </c>
      <c r="B17" t="s">
        <v>19</v>
      </c>
      <c r="C17" t="s">
        <v>20</v>
      </c>
      <c r="D17" t="s">
        <v>21</v>
      </c>
      <c r="E17" t="s">
        <v>22</v>
      </c>
      <c r="F17" t="s">
        <v>23</v>
      </c>
      <c r="G17" t="s">
        <v>23</v>
      </c>
      <c r="H17">
        <f>C17*1</f>
        <v>3</v>
      </c>
      <c r="I17">
        <f>E17*-1</f>
        <v>1.76</v>
      </c>
    </row>
    <row r="18" spans="1:9" x14ac:dyDescent="0.35">
      <c r="A18" t="s">
        <v>237</v>
      </c>
      <c r="B18" t="s">
        <v>238</v>
      </c>
      <c r="C18" t="s">
        <v>14</v>
      </c>
      <c r="D18" t="s">
        <v>211</v>
      </c>
      <c r="E18" t="s">
        <v>239</v>
      </c>
      <c r="F18" t="s">
        <v>240</v>
      </c>
      <c r="G18" t="s">
        <v>240</v>
      </c>
      <c r="H18">
        <f>C18*1</f>
        <v>2</v>
      </c>
      <c r="I18">
        <f>E18*-1</f>
        <v>1.85</v>
      </c>
    </row>
    <row r="19" spans="1:9" x14ac:dyDescent="0.35">
      <c r="A19" t="s">
        <v>37</v>
      </c>
      <c r="B19" t="s">
        <v>38</v>
      </c>
      <c r="C19" t="s">
        <v>14</v>
      </c>
      <c r="D19" t="s">
        <v>39</v>
      </c>
      <c r="E19" t="s">
        <v>40</v>
      </c>
      <c r="F19" t="s">
        <v>41</v>
      </c>
      <c r="G19" t="s">
        <v>41</v>
      </c>
      <c r="H19">
        <f>C19*1</f>
        <v>2</v>
      </c>
      <c r="I19">
        <f>E19*-1</f>
        <v>1.92</v>
      </c>
    </row>
    <row r="20" spans="1:9" x14ac:dyDescent="0.35">
      <c r="A20" t="s">
        <v>46</v>
      </c>
      <c r="B20" t="s">
        <v>47</v>
      </c>
      <c r="C20" t="s">
        <v>14</v>
      </c>
      <c r="D20" t="s">
        <v>39</v>
      </c>
      <c r="E20" t="s">
        <v>40</v>
      </c>
      <c r="F20" t="s">
        <v>41</v>
      </c>
      <c r="G20" t="s">
        <v>41</v>
      </c>
      <c r="H20">
        <f>C20*1</f>
        <v>2</v>
      </c>
      <c r="I20">
        <f>E20*-1</f>
        <v>1.92</v>
      </c>
    </row>
    <row r="21" spans="1:9" x14ac:dyDescent="0.35">
      <c r="A21" t="s">
        <v>235</v>
      </c>
      <c r="B21" t="s">
        <v>236</v>
      </c>
      <c r="C21" t="s">
        <v>14</v>
      </c>
      <c r="D21" t="s">
        <v>206</v>
      </c>
      <c r="E21" t="s">
        <v>40</v>
      </c>
      <c r="F21" t="s">
        <v>41</v>
      </c>
      <c r="G21" t="s">
        <v>41</v>
      </c>
      <c r="H21">
        <f>C21*1</f>
        <v>2</v>
      </c>
      <c r="I21">
        <f>E21*-1</f>
        <v>1.92</v>
      </c>
    </row>
    <row r="22" spans="1:9" x14ac:dyDescent="0.35">
      <c r="A22" t="s">
        <v>48</v>
      </c>
      <c r="B22" t="s">
        <v>49</v>
      </c>
      <c r="C22" t="s">
        <v>14</v>
      </c>
      <c r="D22" t="s">
        <v>27</v>
      </c>
      <c r="E22" t="s">
        <v>50</v>
      </c>
      <c r="F22" t="s">
        <v>51</v>
      </c>
      <c r="G22" t="s">
        <v>51</v>
      </c>
      <c r="H22">
        <f>C22*1</f>
        <v>2</v>
      </c>
      <c r="I22">
        <f>E22*-1</f>
        <v>1.96</v>
      </c>
    </row>
    <row r="23" spans="1:9" x14ac:dyDescent="0.35">
      <c r="A23" t="s">
        <v>146</v>
      </c>
      <c r="B23" t="s">
        <v>147</v>
      </c>
      <c r="C23" t="s">
        <v>14</v>
      </c>
      <c r="D23" t="s">
        <v>148</v>
      </c>
      <c r="E23" t="s">
        <v>149</v>
      </c>
      <c r="F23" t="s">
        <v>150</v>
      </c>
      <c r="G23" t="s">
        <v>150</v>
      </c>
      <c r="H23">
        <f>C23*1</f>
        <v>2</v>
      </c>
      <c r="I23">
        <f>E23*-1</f>
        <v>2.11</v>
      </c>
    </row>
    <row r="24" spans="1:9" x14ac:dyDescent="0.35">
      <c r="A24" t="s">
        <v>83</v>
      </c>
      <c r="B24" t="s">
        <v>84</v>
      </c>
      <c r="C24" t="s">
        <v>14</v>
      </c>
      <c r="D24" t="s">
        <v>85</v>
      </c>
      <c r="E24" t="s">
        <v>86</v>
      </c>
      <c r="F24" t="s">
        <v>87</v>
      </c>
      <c r="G24" t="s">
        <v>87</v>
      </c>
      <c r="H24">
        <f>C24*1</f>
        <v>2</v>
      </c>
      <c r="I24">
        <f>E24*-1</f>
        <v>2.4</v>
      </c>
    </row>
    <row r="25" spans="1:9" x14ac:dyDescent="0.35">
      <c r="A25" t="s">
        <v>158</v>
      </c>
      <c r="B25" t="s">
        <v>159</v>
      </c>
      <c r="C25" t="s">
        <v>14</v>
      </c>
      <c r="D25" t="s">
        <v>160</v>
      </c>
      <c r="E25" t="s">
        <v>161</v>
      </c>
      <c r="F25" t="s">
        <v>35</v>
      </c>
      <c r="G25" t="s">
        <v>35</v>
      </c>
      <c r="H25">
        <f>C25*1</f>
        <v>2</v>
      </c>
      <c r="I25">
        <f>E25*-1</f>
        <v>2.48</v>
      </c>
    </row>
    <row r="26" spans="1:9" x14ac:dyDescent="0.35">
      <c r="A26" t="s">
        <v>260</v>
      </c>
      <c r="B26" t="s">
        <v>261</v>
      </c>
      <c r="C26" t="s">
        <v>20</v>
      </c>
      <c r="D26" t="s">
        <v>262</v>
      </c>
      <c r="E26" t="s">
        <v>263</v>
      </c>
      <c r="F26" t="s">
        <v>264</v>
      </c>
      <c r="G26" t="s">
        <v>23</v>
      </c>
      <c r="H26">
        <f>C26*1</f>
        <v>3</v>
      </c>
      <c r="I26">
        <f>E26*-1</f>
        <v>2.66</v>
      </c>
    </row>
    <row r="27" spans="1:9" x14ac:dyDescent="0.35">
      <c r="A27" t="s">
        <v>162</v>
      </c>
      <c r="B27" t="s">
        <v>163</v>
      </c>
      <c r="C27" t="s">
        <v>107</v>
      </c>
      <c r="D27" t="s">
        <v>27</v>
      </c>
      <c r="E27" t="s">
        <v>164</v>
      </c>
      <c r="F27" t="s">
        <v>165</v>
      </c>
      <c r="G27" t="s">
        <v>166</v>
      </c>
      <c r="H27">
        <f>C27*1</f>
        <v>6</v>
      </c>
      <c r="I27">
        <f>E27*-1</f>
        <v>2.7</v>
      </c>
    </row>
    <row r="28" spans="1:9" x14ac:dyDescent="0.35">
      <c r="A28" t="s">
        <v>125</v>
      </c>
      <c r="B28" t="s">
        <v>126</v>
      </c>
      <c r="C28" t="s">
        <v>14</v>
      </c>
      <c r="D28" t="s">
        <v>127</v>
      </c>
      <c r="E28" t="s">
        <v>128</v>
      </c>
      <c r="F28" t="s">
        <v>129</v>
      </c>
      <c r="G28" t="s">
        <v>129</v>
      </c>
      <c r="H28">
        <f>C28*1</f>
        <v>2</v>
      </c>
      <c r="I28">
        <f>E28*-1</f>
        <v>2.93</v>
      </c>
    </row>
    <row r="29" spans="1:9" x14ac:dyDescent="0.35">
      <c r="A29" t="s">
        <v>142</v>
      </c>
      <c r="B29" t="s">
        <v>143</v>
      </c>
      <c r="C29" t="s">
        <v>14</v>
      </c>
      <c r="D29" t="s">
        <v>69</v>
      </c>
      <c r="E29" t="s">
        <v>144</v>
      </c>
      <c r="F29" t="s">
        <v>145</v>
      </c>
      <c r="G29" t="s">
        <v>145</v>
      </c>
      <c r="H29">
        <f>C29*1</f>
        <v>2</v>
      </c>
      <c r="I29">
        <f>E29*-1</f>
        <v>2.97</v>
      </c>
    </row>
    <row r="30" spans="1:9" x14ac:dyDescent="0.35">
      <c r="A30" t="s">
        <v>77</v>
      </c>
      <c r="B30" t="s">
        <v>78</v>
      </c>
      <c r="C30" t="s">
        <v>61</v>
      </c>
      <c r="D30" t="s">
        <v>79</v>
      </c>
      <c r="E30" t="s">
        <v>80</v>
      </c>
      <c r="F30" t="s">
        <v>81</v>
      </c>
      <c r="G30" t="s">
        <v>82</v>
      </c>
      <c r="H30">
        <f>C30*1</f>
        <v>4</v>
      </c>
      <c r="I30">
        <f>E30*-1</f>
        <v>3.34</v>
      </c>
    </row>
    <row r="31" spans="1:9" x14ac:dyDescent="0.35">
      <c r="A31" t="s">
        <v>256</v>
      </c>
      <c r="B31" t="s">
        <v>257</v>
      </c>
      <c r="C31" t="s">
        <v>20</v>
      </c>
      <c r="D31" t="s">
        <v>258</v>
      </c>
      <c r="E31" t="s">
        <v>259</v>
      </c>
      <c r="F31" t="s">
        <v>218</v>
      </c>
      <c r="G31" t="s">
        <v>64</v>
      </c>
      <c r="H31">
        <f>C31*1</f>
        <v>3</v>
      </c>
      <c r="I31">
        <f>E31*-1</f>
        <v>3.52</v>
      </c>
    </row>
    <row r="32" spans="1:9" x14ac:dyDescent="0.35">
      <c r="A32" t="s">
        <v>100</v>
      </c>
      <c r="B32" t="s">
        <v>101</v>
      </c>
      <c r="C32" t="s">
        <v>14</v>
      </c>
      <c r="D32" t="s">
        <v>102</v>
      </c>
      <c r="E32" t="s">
        <v>103</v>
      </c>
      <c r="F32" t="s">
        <v>104</v>
      </c>
      <c r="G32" t="s">
        <v>104</v>
      </c>
      <c r="H32">
        <f>C32*1</f>
        <v>2</v>
      </c>
      <c r="I32">
        <f>E32*-1</f>
        <v>3.55</v>
      </c>
    </row>
    <row r="33" spans="1:9" x14ac:dyDescent="0.35">
      <c r="A33" t="s">
        <v>171</v>
      </c>
      <c r="B33" t="s">
        <v>172</v>
      </c>
      <c r="C33" t="s">
        <v>20</v>
      </c>
      <c r="D33" t="s">
        <v>173</v>
      </c>
      <c r="E33" t="s">
        <v>174</v>
      </c>
      <c r="F33" t="s">
        <v>175</v>
      </c>
      <c r="G33" t="s">
        <v>57</v>
      </c>
      <c r="H33">
        <f>C33*1</f>
        <v>3</v>
      </c>
      <c r="I33">
        <f>E33*-1</f>
        <v>3.62</v>
      </c>
    </row>
    <row r="34" spans="1:9" x14ac:dyDescent="0.35">
      <c r="A34" t="s">
        <v>31</v>
      </c>
      <c r="B34" t="s">
        <v>32</v>
      </c>
      <c r="C34" t="s">
        <v>20</v>
      </c>
      <c r="D34" t="s">
        <v>33</v>
      </c>
      <c r="E34" t="s">
        <v>34</v>
      </c>
      <c r="F34" t="s">
        <v>35</v>
      </c>
      <c r="G34" t="s">
        <v>36</v>
      </c>
      <c r="H34">
        <f>C34*1</f>
        <v>3</v>
      </c>
      <c r="I34">
        <f>E34*-1</f>
        <v>3.71</v>
      </c>
    </row>
    <row r="35" spans="1:9" x14ac:dyDescent="0.35">
      <c r="A35" t="s">
        <v>44</v>
      </c>
      <c r="B35" t="s">
        <v>45</v>
      </c>
      <c r="C35" t="s">
        <v>20</v>
      </c>
      <c r="D35" t="s">
        <v>33</v>
      </c>
      <c r="E35" t="s">
        <v>34</v>
      </c>
      <c r="F35" t="s">
        <v>35</v>
      </c>
      <c r="G35" t="s">
        <v>36</v>
      </c>
      <c r="H35">
        <f>C35*1</f>
        <v>3</v>
      </c>
      <c r="I35">
        <f>E35*-1</f>
        <v>3.71</v>
      </c>
    </row>
    <row r="36" spans="1:9" x14ac:dyDescent="0.35">
      <c r="A36" t="s">
        <v>182</v>
      </c>
      <c r="B36" t="s">
        <v>183</v>
      </c>
      <c r="C36" t="s">
        <v>61</v>
      </c>
      <c r="D36" t="s">
        <v>39</v>
      </c>
      <c r="E36" t="s">
        <v>184</v>
      </c>
      <c r="F36" t="s">
        <v>185</v>
      </c>
      <c r="G36" t="s">
        <v>64</v>
      </c>
      <c r="H36">
        <f>C36*1</f>
        <v>4</v>
      </c>
      <c r="I36">
        <f>E36*-1</f>
        <v>3.78</v>
      </c>
    </row>
    <row r="37" spans="1:9" x14ac:dyDescent="0.35">
      <c r="A37" t="s">
        <v>208</v>
      </c>
      <c r="B37" t="s">
        <v>209</v>
      </c>
      <c r="C37" t="s">
        <v>61</v>
      </c>
      <c r="D37" t="s">
        <v>36</v>
      </c>
      <c r="E37" t="s">
        <v>184</v>
      </c>
      <c r="F37" t="s">
        <v>210</v>
      </c>
      <c r="G37" t="s">
        <v>211</v>
      </c>
      <c r="H37">
        <f>C37*1</f>
        <v>4</v>
      </c>
      <c r="I37">
        <f>E37*-1</f>
        <v>3.78</v>
      </c>
    </row>
    <row r="38" spans="1:9" x14ac:dyDescent="0.35">
      <c r="A38" t="s">
        <v>130</v>
      </c>
      <c r="B38" t="s">
        <v>131</v>
      </c>
      <c r="C38" t="s">
        <v>61</v>
      </c>
      <c r="D38" t="s">
        <v>132</v>
      </c>
      <c r="E38" t="s">
        <v>133</v>
      </c>
      <c r="F38" t="s">
        <v>134</v>
      </c>
      <c r="G38" t="s">
        <v>135</v>
      </c>
      <c r="H38">
        <f>C38*1</f>
        <v>4</v>
      </c>
      <c r="I38">
        <f>E38*-1</f>
        <v>4.0199999999999996</v>
      </c>
    </row>
    <row r="39" spans="1:9" x14ac:dyDescent="0.35">
      <c r="A39" t="s">
        <v>194</v>
      </c>
      <c r="B39" t="s">
        <v>195</v>
      </c>
      <c r="C39" t="s">
        <v>20</v>
      </c>
      <c r="D39" t="s">
        <v>139</v>
      </c>
      <c r="E39" t="s">
        <v>196</v>
      </c>
      <c r="F39" t="s">
        <v>15</v>
      </c>
      <c r="G39" t="s">
        <v>85</v>
      </c>
      <c r="H39">
        <f>C39*1</f>
        <v>3</v>
      </c>
      <c r="I39">
        <f>E39*-1</f>
        <v>4.04</v>
      </c>
    </row>
    <row r="40" spans="1:9" x14ac:dyDescent="0.35">
      <c r="A40" t="s">
        <v>59</v>
      </c>
      <c r="B40" t="s">
        <v>60</v>
      </c>
      <c r="C40" t="s">
        <v>61</v>
      </c>
      <c r="D40" t="s">
        <v>62</v>
      </c>
      <c r="E40" t="s">
        <v>63</v>
      </c>
      <c r="F40" t="s">
        <v>64</v>
      </c>
      <c r="G40" t="s">
        <v>65</v>
      </c>
      <c r="H40">
        <f>C40*1</f>
        <v>4</v>
      </c>
      <c r="I40">
        <f>E40*-1</f>
        <v>4.18</v>
      </c>
    </row>
    <row r="41" spans="1:9" x14ac:dyDescent="0.35">
      <c r="A41" t="s">
        <v>243</v>
      </c>
      <c r="B41" t="s">
        <v>244</v>
      </c>
      <c r="C41" t="s">
        <v>61</v>
      </c>
      <c r="D41" t="s">
        <v>245</v>
      </c>
      <c r="E41" t="s">
        <v>246</v>
      </c>
      <c r="F41" t="s">
        <v>65</v>
      </c>
      <c r="G41" t="s">
        <v>227</v>
      </c>
      <c r="H41">
        <f>C41*1</f>
        <v>4</v>
      </c>
      <c r="I41">
        <f>E41*-1</f>
        <v>4.51</v>
      </c>
    </row>
    <row r="42" spans="1:9" x14ac:dyDescent="0.35">
      <c r="A42" t="s">
        <v>24</v>
      </c>
      <c r="B42" t="s">
        <v>25</v>
      </c>
      <c r="C42" t="s">
        <v>26</v>
      </c>
      <c r="D42" t="s">
        <v>27</v>
      </c>
      <c r="E42" t="s">
        <v>28</v>
      </c>
      <c r="F42" t="s">
        <v>29</v>
      </c>
      <c r="G42" t="s">
        <v>30</v>
      </c>
      <c r="H42">
        <f>C42*1</f>
        <v>9</v>
      </c>
      <c r="I42">
        <f>E42*-1</f>
        <v>4.54</v>
      </c>
    </row>
    <row r="43" spans="1:9" x14ac:dyDescent="0.35">
      <c r="A43" t="s">
        <v>42</v>
      </c>
      <c r="B43" t="s">
        <v>43</v>
      </c>
      <c r="C43" t="s">
        <v>26</v>
      </c>
      <c r="D43" t="s">
        <v>27</v>
      </c>
      <c r="E43" t="s">
        <v>28</v>
      </c>
      <c r="F43" t="s">
        <v>29</v>
      </c>
      <c r="G43" t="s">
        <v>30</v>
      </c>
      <c r="H43">
        <f>C43*1</f>
        <v>9</v>
      </c>
      <c r="I43">
        <f>E43*-1</f>
        <v>4.54</v>
      </c>
    </row>
    <row r="44" spans="1:9" x14ac:dyDescent="0.35">
      <c r="A44" t="s">
        <v>105</v>
      </c>
      <c r="B44" t="s">
        <v>106</v>
      </c>
      <c r="C44" t="s">
        <v>107</v>
      </c>
      <c r="D44" t="s">
        <v>108</v>
      </c>
      <c r="E44" t="s">
        <v>109</v>
      </c>
      <c r="F44" t="s">
        <v>110</v>
      </c>
      <c r="G44" t="s">
        <v>111</v>
      </c>
      <c r="H44">
        <f>C44*1</f>
        <v>6</v>
      </c>
      <c r="I44">
        <f>E44*-1</f>
        <v>4.59</v>
      </c>
    </row>
    <row r="45" spans="1:9" x14ac:dyDescent="0.35">
      <c r="A45" t="s">
        <v>200</v>
      </c>
      <c r="B45" t="s">
        <v>201</v>
      </c>
      <c r="C45" t="s">
        <v>20</v>
      </c>
      <c r="D45" t="s">
        <v>202</v>
      </c>
      <c r="E45" t="s">
        <v>120</v>
      </c>
      <c r="F45" t="s">
        <v>203</v>
      </c>
      <c r="G45" t="s">
        <v>203</v>
      </c>
      <c r="H45">
        <f>C45*1</f>
        <v>3</v>
      </c>
      <c r="I45">
        <f>E45*-1</f>
        <v>4.6399999999999997</v>
      </c>
    </row>
    <row r="46" spans="1:9" x14ac:dyDescent="0.35">
      <c r="A46" t="s">
        <v>117</v>
      </c>
      <c r="B46" t="s">
        <v>118</v>
      </c>
      <c r="C46" t="s">
        <v>26</v>
      </c>
      <c r="D46" t="s">
        <v>119</v>
      </c>
      <c r="E46" t="s">
        <v>120</v>
      </c>
      <c r="F46" t="s">
        <v>121</v>
      </c>
      <c r="G46" t="s">
        <v>122</v>
      </c>
      <c r="H46">
        <f>C46*1</f>
        <v>9</v>
      </c>
      <c r="I46">
        <f>E46*-1</f>
        <v>4.6399999999999997</v>
      </c>
    </row>
    <row r="47" spans="1:9" x14ac:dyDescent="0.35">
      <c r="A47" t="s">
        <v>214</v>
      </c>
      <c r="B47" t="s">
        <v>215</v>
      </c>
      <c r="C47" t="s">
        <v>61</v>
      </c>
      <c r="D47" t="s">
        <v>216</v>
      </c>
      <c r="E47" t="s">
        <v>217</v>
      </c>
      <c r="F47" t="s">
        <v>218</v>
      </c>
      <c r="G47" t="s">
        <v>219</v>
      </c>
      <c r="H47">
        <f>C47*1</f>
        <v>4</v>
      </c>
      <c r="I47">
        <f>E47*-1</f>
        <v>4.6900000000000004</v>
      </c>
    </row>
    <row r="48" spans="1:9" x14ac:dyDescent="0.35">
      <c r="A48" t="s">
        <v>88</v>
      </c>
      <c r="B48" t="s">
        <v>89</v>
      </c>
      <c r="C48" t="s">
        <v>61</v>
      </c>
      <c r="D48" t="s">
        <v>90</v>
      </c>
      <c r="E48" t="s">
        <v>91</v>
      </c>
      <c r="F48" t="s">
        <v>87</v>
      </c>
      <c r="G48" t="s">
        <v>39</v>
      </c>
      <c r="H48">
        <f>C48*1</f>
        <v>4</v>
      </c>
      <c r="I48">
        <f>E48*-1</f>
        <v>4.8099999999999996</v>
      </c>
    </row>
    <row r="49" spans="1:9" x14ac:dyDescent="0.35">
      <c r="A49" t="s">
        <v>251</v>
      </c>
      <c r="B49" t="s">
        <v>252</v>
      </c>
      <c r="C49" t="s">
        <v>20</v>
      </c>
      <c r="D49" t="s">
        <v>253</v>
      </c>
      <c r="E49" t="s">
        <v>254</v>
      </c>
      <c r="F49" t="s">
        <v>255</v>
      </c>
      <c r="G49" t="s">
        <v>145</v>
      </c>
      <c r="H49">
        <f>C49*1</f>
        <v>3</v>
      </c>
      <c r="I49">
        <f>E49*-1</f>
        <v>5.21</v>
      </c>
    </row>
    <row r="50" spans="1:9" x14ac:dyDescent="0.35">
      <c r="A50" t="s">
        <v>190</v>
      </c>
      <c r="B50" t="s">
        <v>191</v>
      </c>
      <c r="C50" t="s">
        <v>61</v>
      </c>
      <c r="D50" t="s">
        <v>192</v>
      </c>
      <c r="E50" t="s">
        <v>155</v>
      </c>
      <c r="F50" t="s">
        <v>193</v>
      </c>
      <c r="G50" t="s">
        <v>129</v>
      </c>
      <c r="H50">
        <f>C50*1</f>
        <v>4</v>
      </c>
      <c r="I50">
        <f>E50*-1</f>
        <v>6.12</v>
      </c>
    </row>
    <row r="51" spans="1:9" x14ac:dyDescent="0.35">
      <c r="A51" t="s">
        <v>151</v>
      </c>
      <c r="B51" t="s">
        <v>152</v>
      </c>
      <c r="C51" t="s">
        <v>153</v>
      </c>
      <c r="D51" t="s">
        <v>154</v>
      </c>
      <c r="E51" t="s">
        <v>155</v>
      </c>
      <c r="F51" t="s">
        <v>156</v>
      </c>
      <c r="G51" t="s">
        <v>157</v>
      </c>
      <c r="H51">
        <f>C51*1</f>
        <v>7</v>
      </c>
      <c r="I51">
        <f>E51*-1</f>
        <v>6.12</v>
      </c>
    </row>
    <row r="52" spans="1:9" x14ac:dyDescent="0.35">
      <c r="A52" t="s">
        <v>52</v>
      </c>
      <c r="B52" t="s">
        <v>53</v>
      </c>
      <c r="C52" t="s">
        <v>54</v>
      </c>
      <c r="D52" t="s">
        <v>55</v>
      </c>
      <c r="E52" t="s">
        <v>56</v>
      </c>
      <c r="F52" t="s">
        <v>57</v>
      </c>
      <c r="G52" t="s">
        <v>58</v>
      </c>
      <c r="H52">
        <f>C52*1</f>
        <v>5</v>
      </c>
      <c r="I52">
        <f>E52*-1</f>
        <v>6.27</v>
      </c>
    </row>
    <row r="53" spans="1:9" x14ac:dyDescent="0.35">
      <c r="A53" t="s">
        <v>136</v>
      </c>
      <c r="B53" t="s">
        <v>137</v>
      </c>
      <c r="C53" t="s">
        <v>138</v>
      </c>
      <c r="D53" t="s">
        <v>139</v>
      </c>
      <c r="E53" t="s">
        <v>140</v>
      </c>
      <c r="F53" t="s">
        <v>111</v>
      </c>
      <c r="G53" t="s">
        <v>141</v>
      </c>
      <c r="H53">
        <f>C53*1</f>
        <v>10</v>
      </c>
      <c r="I53">
        <f>E53*-1</f>
        <v>7.01</v>
      </c>
    </row>
    <row r="54" spans="1:9" x14ac:dyDescent="0.35">
      <c r="A54" t="s">
        <v>167</v>
      </c>
      <c r="B54" t="s">
        <v>168</v>
      </c>
      <c r="C54" t="s">
        <v>107</v>
      </c>
      <c r="D54" t="s">
        <v>169</v>
      </c>
      <c r="E54" t="s">
        <v>170</v>
      </c>
      <c r="F54" t="s">
        <v>114</v>
      </c>
      <c r="G54" t="s">
        <v>27</v>
      </c>
      <c r="H54">
        <f>C54*1</f>
        <v>6</v>
      </c>
      <c r="I54">
        <f>E54*-1</f>
        <v>7.11</v>
      </c>
    </row>
    <row r="55" spans="1:9" x14ac:dyDescent="0.35">
      <c r="A55" t="s">
        <v>186</v>
      </c>
      <c r="B55" t="s">
        <v>187</v>
      </c>
      <c r="C55" t="s">
        <v>107</v>
      </c>
      <c r="D55" t="s">
        <v>188</v>
      </c>
      <c r="E55" t="s">
        <v>189</v>
      </c>
      <c r="F55" t="s">
        <v>35</v>
      </c>
      <c r="G55" t="s">
        <v>65</v>
      </c>
      <c r="H55">
        <f>C55*1</f>
        <v>6</v>
      </c>
      <c r="I55">
        <f>E55*-1</f>
        <v>7.42</v>
      </c>
    </row>
    <row r="56" spans="1:9" x14ac:dyDescent="0.35">
      <c r="A56" t="s">
        <v>231</v>
      </c>
      <c r="B56" t="s">
        <v>232</v>
      </c>
      <c r="C56" t="s">
        <v>107</v>
      </c>
      <c r="D56" t="s">
        <v>233</v>
      </c>
      <c r="E56" t="s">
        <v>234</v>
      </c>
      <c r="F56" t="s">
        <v>207</v>
      </c>
      <c r="G56" t="s">
        <v>219</v>
      </c>
      <c r="H56">
        <f>C56*1</f>
        <v>6</v>
      </c>
      <c r="I56">
        <f>E56*-1</f>
        <v>7.61</v>
      </c>
    </row>
    <row r="57" spans="1:9" x14ac:dyDescent="0.35">
      <c r="A57" t="s">
        <v>204</v>
      </c>
      <c r="B57" t="s">
        <v>205</v>
      </c>
      <c r="C57" t="s">
        <v>107</v>
      </c>
      <c r="D57" t="s">
        <v>206</v>
      </c>
      <c r="E57" t="s">
        <v>180</v>
      </c>
      <c r="F57" t="s">
        <v>207</v>
      </c>
      <c r="G57" t="s">
        <v>207</v>
      </c>
      <c r="H57">
        <f>C57*1</f>
        <v>6</v>
      </c>
      <c r="I57">
        <f>E57*-1</f>
        <v>7.65</v>
      </c>
    </row>
    <row r="58" spans="1:9" x14ac:dyDescent="0.35">
      <c r="A58" t="s">
        <v>178</v>
      </c>
      <c r="B58" t="s">
        <v>179</v>
      </c>
      <c r="C58" t="s">
        <v>153</v>
      </c>
      <c r="D58" t="s">
        <v>102</v>
      </c>
      <c r="E58" t="s">
        <v>180</v>
      </c>
      <c r="F58" t="s">
        <v>181</v>
      </c>
      <c r="G58" t="s">
        <v>181</v>
      </c>
      <c r="H58">
        <f>C58*1</f>
        <v>7</v>
      </c>
      <c r="I58">
        <f>E58*-1</f>
        <v>7.65</v>
      </c>
    </row>
    <row r="59" spans="1:9" x14ac:dyDescent="0.35">
      <c r="A59" t="s">
        <v>220</v>
      </c>
      <c r="B59" t="s">
        <v>221</v>
      </c>
      <c r="C59" t="s">
        <v>26</v>
      </c>
      <c r="D59" t="s">
        <v>222</v>
      </c>
      <c r="E59" t="s">
        <v>223</v>
      </c>
      <c r="F59" t="s">
        <v>65</v>
      </c>
      <c r="G59" t="s">
        <v>224</v>
      </c>
      <c r="H59">
        <f>C59*1</f>
        <v>9</v>
      </c>
      <c r="I59">
        <f>E59*-1</f>
        <v>10.14</v>
      </c>
    </row>
    <row r="60" spans="1:9" x14ac:dyDescent="0.35">
      <c r="A60" t="s">
        <v>66</v>
      </c>
      <c r="B60" t="s">
        <v>67</v>
      </c>
      <c r="C60" t="s">
        <v>68</v>
      </c>
      <c r="D60" t="s">
        <v>69</v>
      </c>
      <c r="E60" t="s">
        <v>70</v>
      </c>
      <c r="F60" t="s">
        <v>71</v>
      </c>
      <c r="G60" t="s">
        <v>72</v>
      </c>
      <c r="H60">
        <f>C60*1</f>
        <v>12</v>
      </c>
      <c r="I60">
        <f>E60*-1</f>
        <v>10.51</v>
      </c>
    </row>
    <row r="61" spans="1:9" x14ac:dyDescent="0.35">
      <c r="A61" t="s">
        <v>92</v>
      </c>
      <c r="B61" t="s">
        <v>93</v>
      </c>
      <c r="C61" t="s">
        <v>94</v>
      </c>
      <c r="D61" t="s">
        <v>95</v>
      </c>
      <c r="E61" t="s">
        <v>96</v>
      </c>
      <c r="F61" t="s">
        <v>97</v>
      </c>
      <c r="G61" t="s">
        <v>21</v>
      </c>
      <c r="H61">
        <f>C61*1</f>
        <v>13</v>
      </c>
      <c r="I61">
        <f>E61*-1</f>
        <v>17.059999999999999</v>
      </c>
    </row>
  </sheetData>
  <sortState xmlns:xlrd2="http://schemas.microsoft.com/office/spreadsheetml/2017/richdata2" ref="A3:I6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6550-6149-4413-8E51-7A977FC505DF}">
  <dimension ref="A1:K70"/>
  <sheetViews>
    <sheetView topLeftCell="A55" workbookViewId="0">
      <selection activeCell="F67" sqref="F67"/>
    </sheetView>
  </sheetViews>
  <sheetFormatPr defaultRowHeight="14.5" x14ac:dyDescent="0.35"/>
  <sheetData>
    <row r="1" spans="1:11" x14ac:dyDescent="0.3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J1" t="s">
        <v>277</v>
      </c>
      <c r="K1">
        <f>COUNT(C2:C60)</f>
        <v>59</v>
      </c>
    </row>
    <row r="2" spans="1:11" x14ac:dyDescent="0.35">
      <c r="A2">
        <v>1</v>
      </c>
      <c r="B2" t="s">
        <v>8</v>
      </c>
      <c r="C2">
        <v>1</v>
      </c>
      <c r="D2">
        <f t="shared" ref="D2:D60" si="0">LOG(C2)</f>
        <v>0</v>
      </c>
      <c r="E2">
        <f t="shared" ref="E2:E60" si="1">(D2-$K$3)^2</f>
        <v>0.2399058558081677</v>
      </c>
      <c r="F2">
        <f t="shared" ref="F2:F60" si="2">(D2-$K$3)^3</f>
        <v>-0.11750633286878517</v>
      </c>
      <c r="G2">
        <f t="shared" ref="G2:G60" si="3">($K$1+1)/A2</f>
        <v>60</v>
      </c>
      <c r="H2">
        <f t="shared" ref="H2:H60" si="4">1/G2</f>
        <v>1.6666666666666666E-2</v>
      </c>
      <c r="J2" t="s">
        <v>278</v>
      </c>
      <c r="K2">
        <f>AVERAGE(C2:C60)</f>
        <v>3.9152542372881354</v>
      </c>
    </row>
    <row r="3" spans="1:11" x14ac:dyDescent="0.35">
      <c r="A3">
        <v>2</v>
      </c>
      <c r="B3" t="s">
        <v>98</v>
      </c>
      <c r="C3">
        <v>1</v>
      </c>
      <c r="D3">
        <f t="shared" si="0"/>
        <v>0</v>
      </c>
      <c r="E3">
        <f t="shared" si="1"/>
        <v>0.2399058558081677</v>
      </c>
      <c r="F3">
        <f t="shared" si="2"/>
        <v>-0.11750633286878517</v>
      </c>
      <c r="G3">
        <f t="shared" si="3"/>
        <v>30</v>
      </c>
      <c r="H3">
        <f t="shared" si="4"/>
        <v>3.3333333333333333E-2</v>
      </c>
      <c r="J3" t="s">
        <v>279</v>
      </c>
      <c r="K3">
        <f>AVERAGE(D2:D60)</f>
        <v>0.48980185361855022</v>
      </c>
    </row>
    <row r="4" spans="1:11" x14ac:dyDescent="0.35">
      <c r="A4">
        <v>3</v>
      </c>
      <c r="B4" t="s">
        <v>123</v>
      </c>
      <c r="C4">
        <v>1</v>
      </c>
      <c r="D4">
        <f t="shared" si="0"/>
        <v>0</v>
      </c>
      <c r="E4">
        <f t="shared" si="1"/>
        <v>0.2399058558081677</v>
      </c>
      <c r="F4">
        <f t="shared" si="2"/>
        <v>-0.11750633286878517</v>
      </c>
      <c r="G4">
        <f t="shared" si="3"/>
        <v>20</v>
      </c>
      <c r="H4">
        <f t="shared" si="4"/>
        <v>0.05</v>
      </c>
      <c r="J4" t="s">
        <v>280</v>
      </c>
      <c r="K4">
        <f>SUM(E2:E60)</f>
        <v>5.2950405155355673</v>
      </c>
    </row>
    <row r="5" spans="1:11" x14ac:dyDescent="0.35">
      <c r="A5">
        <v>4</v>
      </c>
      <c r="B5" t="s">
        <v>176</v>
      </c>
      <c r="C5">
        <v>1</v>
      </c>
      <c r="D5">
        <f t="shared" si="0"/>
        <v>0</v>
      </c>
      <c r="E5">
        <f t="shared" si="1"/>
        <v>0.2399058558081677</v>
      </c>
      <c r="F5">
        <f t="shared" si="2"/>
        <v>-0.11750633286878517</v>
      </c>
      <c r="G5">
        <f t="shared" si="3"/>
        <v>15</v>
      </c>
      <c r="H5">
        <f t="shared" si="4"/>
        <v>6.6666666666666666E-2</v>
      </c>
      <c r="J5" t="s">
        <v>281</v>
      </c>
      <c r="K5">
        <f>SUM(F2:F60)</f>
        <v>0.1824114269857896</v>
      </c>
    </row>
    <row r="6" spans="1:11" x14ac:dyDescent="0.35">
      <c r="A6">
        <v>5</v>
      </c>
      <c r="B6" t="s">
        <v>212</v>
      </c>
      <c r="C6">
        <v>1</v>
      </c>
      <c r="D6">
        <f t="shared" si="0"/>
        <v>0</v>
      </c>
      <c r="E6">
        <f t="shared" si="1"/>
        <v>0.2399058558081677</v>
      </c>
      <c r="F6">
        <f t="shared" si="2"/>
        <v>-0.11750633286878517</v>
      </c>
      <c r="G6">
        <f t="shared" si="3"/>
        <v>12</v>
      </c>
      <c r="H6">
        <f t="shared" si="4"/>
        <v>8.3333333333333329E-2</v>
      </c>
      <c r="J6" t="s">
        <v>282</v>
      </c>
      <c r="K6">
        <f>VAR(D2:D60)</f>
        <v>9.1293801991992524E-2</v>
      </c>
    </row>
    <row r="7" spans="1:11" x14ac:dyDescent="0.35">
      <c r="A7">
        <v>6</v>
      </c>
      <c r="B7" t="s">
        <v>229</v>
      </c>
      <c r="C7">
        <v>1</v>
      </c>
      <c r="D7">
        <f t="shared" si="0"/>
        <v>0</v>
      </c>
      <c r="E7">
        <f t="shared" si="1"/>
        <v>0.2399058558081677</v>
      </c>
      <c r="F7">
        <f t="shared" si="2"/>
        <v>-0.11750633286878517</v>
      </c>
      <c r="G7">
        <f t="shared" si="3"/>
        <v>10</v>
      </c>
      <c r="H7">
        <f t="shared" si="4"/>
        <v>0.1</v>
      </c>
      <c r="J7" t="s">
        <v>283</v>
      </c>
      <c r="K7">
        <f>STDEV(D2:D60)</f>
        <v>0.30214864221437854</v>
      </c>
    </row>
    <row r="8" spans="1:11" x14ac:dyDescent="0.35">
      <c r="A8">
        <v>7</v>
      </c>
      <c r="B8" t="s">
        <v>241</v>
      </c>
      <c r="C8">
        <v>1</v>
      </c>
      <c r="D8">
        <f t="shared" si="0"/>
        <v>0</v>
      </c>
      <c r="E8">
        <f t="shared" si="1"/>
        <v>0.2399058558081677</v>
      </c>
      <c r="F8">
        <f t="shared" si="2"/>
        <v>-0.11750633286878517</v>
      </c>
      <c r="G8">
        <f t="shared" si="3"/>
        <v>8.5714285714285712</v>
      </c>
      <c r="H8">
        <f t="shared" si="4"/>
        <v>0.11666666666666667</v>
      </c>
      <c r="J8" t="s">
        <v>284</v>
      </c>
      <c r="K8">
        <f>SKEW(D2:D60)</f>
        <v>0.11801555749413398</v>
      </c>
    </row>
    <row r="9" spans="1:11" x14ac:dyDescent="0.35">
      <c r="A9">
        <v>8</v>
      </c>
      <c r="B9" t="s">
        <v>265</v>
      </c>
      <c r="C9">
        <v>1</v>
      </c>
      <c r="D9">
        <f t="shared" si="0"/>
        <v>0</v>
      </c>
      <c r="E9">
        <f t="shared" si="1"/>
        <v>0.2399058558081677</v>
      </c>
      <c r="F9">
        <f t="shared" si="2"/>
        <v>-0.11750633286878517</v>
      </c>
      <c r="G9">
        <f t="shared" si="3"/>
        <v>7.5</v>
      </c>
      <c r="H9">
        <f t="shared" si="4"/>
        <v>0.13333333333333333</v>
      </c>
      <c r="J9" t="s">
        <v>285</v>
      </c>
      <c r="K9">
        <v>0.1</v>
      </c>
    </row>
    <row r="10" spans="1:11" x14ac:dyDescent="0.35">
      <c r="A10">
        <v>9</v>
      </c>
      <c r="B10" t="s">
        <v>12</v>
      </c>
      <c r="C10">
        <v>2</v>
      </c>
      <c r="D10">
        <f t="shared" si="0"/>
        <v>0.3010299956639812</v>
      </c>
      <c r="E10">
        <f t="shared" si="1"/>
        <v>3.5634814355619986E-2</v>
      </c>
      <c r="F10">
        <f t="shared" si="2"/>
        <v>-6.7268501137765328E-3</v>
      </c>
      <c r="G10">
        <f t="shared" si="3"/>
        <v>6.666666666666667</v>
      </c>
      <c r="H10">
        <f t="shared" si="4"/>
        <v>0.15</v>
      </c>
      <c r="J10" t="s">
        <v>286</v>
      </c>
      <c r="K10">
        <v>0.2</v>
      </c>
    </row>
    <row r="11" spans="1:11" x14ac:dyDescent="0.35">
      <c r="A11">
        <v>10</v>
      </c>
      <c r="B11" t="s">
        <v>37</v>
      </c>
      <c r="C11">
        <v>2</v>
      </c>
      <c r="D11">
        <f t="shared" si="0"/>
        <v>0.3010299956639812</v>
      </c>
      <c r="E11">
        <f t="shared" si="1"/>
        <v>3.5634814355619986E-2</v>
      </c>
      <c r="F11">
        <f t="shared" si="2"/>
        <v>-6.7268501137765328E-3</v>
      </c>
      <c r="G11">
        <f t="shared" si="3"/>
        <v>6</v>
      </c>
      <c r="H11">
        <f t="shared" si="4"/>
        <v>0.16666666666666666</v>
      </c>
    </row>
    <row r="12" spans="1:11" x14ac:dyDescent="0.35">
      <c r="A12">
        <v>11</v>
      </c>
      <c r="B12" t="s">
        <v>46</v>
      </c>
      <c r="C12">
        <v>2</v>
      </c>
      <c r="D12">
        <f t="shared" si="0"/>
        <v>0.3010299956639812</v>
      </c>
      <c r="E12">
        <f t="shared" si="1"/>
        <v>3.5634814355619986E-2</v>
      </c>
      <c r="F12">
        <f t="shared" si="2"/>
        <v>-6.7268501137765328E-3</v>
      </c>
      <c r="G12">
        <f t="shared" si="3"/>
        <v>5.4545454545454541</v>
      </c>
      <c r="H12">
        <f t="shared" si="4"/>
        <v>0.18333333333333335</v>
      </c>
    </row>
    <row r="13" spans="1:11" x14ac:dyDescent="0.35">
      <c r="A13">
        <v>12</v>
      </c>
      <c r="B13" t="s">
        <v>48</v>
      </c>
      <c r="C13">
        <v>2</v>
      </c>
      <c r="D13">
        <f t="shared" si="0"/>
        <v>0.3010299956639812</v>
      </c>
      <c r="E13">
        <f t="shared" si="1"/>
        <v>3.5634814355619986E-2</v>
      </c>
      <c r="F13">
        <f t="shared" si="2"/>
        <v>-6.7268501137765328E-3</v>
      </c>
      <c r="G13">
        <f t="shared" si="3"/>
        <v>5</v>
      </c>
      <c r="H13">
        <f t="shared" si="4"/>
        <v>0.2</v>
      </c>
    </row>
    <row r="14" spans="1:11" x14ac:dyDescent="0.35">
      <c r="A14">
        <v>13</v>
      </c>
      <c r="B14" t="s">
        <v>73</v>
      </c>
      <c r="C14">
        <v>2</v>
      </c>
      <c r="D14">
        <f t="shared" si="0"/>
        <v>0.3010299956639812</v>
      </c>
      <c r="E14">
        <f t="shared" si="1"/>
        <v>3.5634814355619986E-2</v>
      </c>
      <c r="F14">
        <f t="shared" si="2"/>
        <v>-6.7268501137765328E-3</v>
      </c>
      <c r="G14">
        <f t="shared" si="3"/>
        <v>4.615384615384615</v>
      </c>
      <c r="H14">
        <f t="shared" si="4"/>
        <v>0.21666666666666667</v>
      </c>
    </row>
    <row r="15" spans="1:11" x14ac:dyDescent="0.35">
      <c r="A15">
        <v>14</v>
      </c>
      <c r="B15" t="s">
        <v>83</v>
      </c>
      <c r="C15">
        <v>2</v>
      </c>
      <c r="D15">
        <f t="shared" si="0"/>
        <v>0.3010299956639812</v>
      </c>
      <c r="E15">
        <f t="shared" si="1"/>
        <v>3.5634814355619986E-2</v>
      </c>
      <c r="F15">
        <f t="shared" si="2"/>
        <v>-6.7268501137765328E-3</v>
      </c>
      <c r="G15">
        <f t="shared" si="3"/>
        <v>4.2857142857142856</v>
      </c>
      <c r="H15">
        <f t="shared" si="4"/>
        <v>0.23333333333333334</v>
      </c>
    </row>
    <row r="16" spans="1:11" x14ac:dyDescent="0.35">
      <c r="A16">
        <v>15</v>
      </c>
      <c r="B16" t="s">
        <v>100</v>
      </c>
      <c r="C16">
        <v>2</v>
      </c>
      <c r="D16">
        <f t="shared" si="0"/>
        <v>0.3010299956639812</v>
      </c>
      <c r="E16">
        <f t="shared" si="1"/>
        <v>3.5634814355619986E-2</v>
      </c>
      <c r="F16">
        <f t="shared" si="2"/>
        <v>-6.7268501137765328E-3</v>
      </c>
      <c r="G16">
        <f t="shared" si="3"/>
        <v>4</v>
      </c>
      <c r="H16">
        <f t="shared" si="4"/>
        <v>0.25</v>
      </c>
    </row>
    <row r="17" spans="1:8" x14ac:dyDescent="0.35">
      <c r="A17">
        <v>16</v>
      </c>
      <c r="B17" t="s">
        <v>112</v>
      </c>
      <c r="C17">
        <v>2</v>
      </c>
      <c r="D17">
        <f t="shared" si="0"/>
        <v>0.3010299956639812</v>
      </c>
      <c r="E17">
        <f t="shared" si="1"/>
        <v>3.5634814355619986E-2</v>
      </c>
      <c r="F17">
        <f t="shared" si="2"/>
        <v>-6.7268501137765328E-3</v>
      </c>
      <c r="G17">
        <f t="shared" si="3"/>
        <v>3.75</v>
      </c>
      <c r="H17">
        <f t="shared" si="4"/>
        <v>0.26666666666666666</v>
      </c>
    </row>
    <row r="18" spans="1:8" x14ac:dyDescent="0.35">
      <c r="A18">
        <v>17</v>
      </c>
      <c r="B18" t="s">
        <v>125</v>
      </c>
      <c r="C18">
        <v>2</v>
      </c>
      <c r="D18">
        <f t="shared" si="0"/>
        <v>0.3010299956639812</v>
      </c>
      <c r="E18">
        <f t="shared" si="1"/>
        <v>3.5634814355619986E-2</v>
      </c>
      <c r="F18">
        <f t="shared" si="2"/>
        <v>-6.7268501137765328E-3</v>
      </c>
      <c r="G18">
        <f t="shared" si="3"/>
        <v>3.5294117647058822</v>
      </c>
      <c r="H18">
        <f t="shared" si="4"/>
        <v>0.28333333333333333</v>
      </c>
    </row>
    <row r="19" spans="1:8" x14ac:dyDescent="0.35">
      <c r="A19">
        <v>18</v>
      </c>
      <c r="B19" t="s">
        <v>142</v>
      </c>
      <c r="C19">
        <v>2</v>
      </c>
      <c r="D19">
        <f t="shared" si="0"/>
        <v>0.3010299956639812</v>
      </c>
      <c r="E19">
        <f t="shared" si="1"/>
        <v>3.5634814355619986E-2</v>
      </c>
      <c r="F19">
        <f t="shared" si="2"/>
        <v>-6.7268501137765328E-3</v>
      </c>
      <c r="G19">
        <f t="shared" si="3"/>
        <v>3.3333333333333335</v>
      </c>
      <c r="H19">
        <f t="shared" si="4"/>
        <v>0.3</v>
      </c>
    </row>
    <row r="20" spans="1:8" x14ac:dyDescent="0.35">
      <c r="A20">
        <v>19</v>
      </c>
      <c r="B20" t="s">
        <v>146</v>
      </c>
      <c r="C20">
        <v>2</v>
      </c>
      <c r="D20">
        <f t="shared" si="0"/>
        <v>0.3010299956639812</v>
      </c>
      <c r="E20">
        <f t="shared" si="1"/>
        <v>3.5634814355619986E-2</v>
      </c>
      <c r="F20">
        <f t="shared" si="2"/>
        <v>-6.7268501137765328E-3</v>
      </c>
      <c r="G20">
        <f t="shared" si="3"/>
        <v>3.1578947368421053</v>
      </c>
      <c r="H20">
        <f t="shared" si="4"/>
        <v>0.31666666666666665</v>
      </c>
    </row>
    <row r="21" spans="1:8" x14ac:dyDescent="0.35">
      <c r="A21">
        <v>20</v>
      </c>
      <c r="B21" t="s">
        <v>158</v>
      </c>
      <c r="C21">
        <v>2</v>
      </c>
      <c r="D21">
        <f t="shared" si="0"/>
        <v>0.3010299956639812</v>
      </c>
      <c r="E21">
        <f t="shared" si="1"/>
        <v>3.5634814355619986E-2</v>
      </c>
      <c r="F21">
        <f t="shared" si="2"/>
        <v>-6.7268501137765328E-3</v>
      </c>
      <c r="G21">
        <f t="shared" si="3"/>
        <v>3</v>
      </c>
      <c r="H21">
        <f t="shared" si="4"/>
        <v>0.33333333333333331</v>
      </c>
    </row>
    <row r="22" spans="1:8" x14ac:dyDescent="0.35">
      <c r="A22">
        <v>21</v>
      </c>
      <c r="B22" t="s">
        <v>197</v>
      </c>
      <c r="C22">
        <v>2</v>
      </c>
      <c r="D22">
        <f t="shared" si="0"/>
        <v>0.3010299956639812</v>
      </c>
      <c r="E22">
        <f t="shared" si="1"/>
        <v>3.5634814355619986E-2</v>
      </c>
      <c r="F22">
        <f t="shared" si="2"/>
        <v>-6.7268501137765328E-3</v>
      </c>
      <c r="G22">
        <f t="shared" si="3"/>
        <v>2.8571428571428572</v>
      </c>
      <c r="H22">
        <f t="shared" si="4"/>
        <v>0.35</v>
      </c>
    </row>
    <row r="23" spans="1:8" x14ac:dyDescent="0.35">
      <c r="A23">
        <v>22</v>
      </c>
      <c r="B23" t="s">
        <v>225</v>
      </c>
      <c r="C23">
        <v>2</v>
      </c>
      <c r="D23">
        <f t="shared" si="0"/>
        <v>0.3010299956639812</v>
      </c>
      <c r="E23">
        <f t="shared" si="1"/>
        <v>3.5634814355619986E-2</v>
      </c>
      <c r="F23">
        <f t="shared" si="2"/>
        <v>-6.7268501137765328E-3</v>
      </c>
      <c r="G23">
        <f t="shared" si="3"/>
        <v>2.7272727272727271</v>
      </c>
      <c r="H23">
        <f t="shared" si="4"/>
        <v>0.3666666666666667</v>
      </c>
    </row>
    <row r="24" spans="1:8" x14ac:dyDescent="0.35">
      <c r="A24">
        <v>23</v>
      </c>
      <c r="B24" t="s">
        <v>235</v>
      </c>
      <c r="C24">
        <v>2</v>
      </c>
      <c r="D24">
        <f t="shared" si="0"/>
        <v>0.3010299956639812</v>
      </c>
      <c r="E24">
        <f t="shared" si="1"/>
        <v>3.5634814355619986E-2</v>
      </c>
      <c r="F24">
        <f t="shared" si="2"/>
        <v>-6.7268501137765328E-3</v>
      </c>
      <c r="G24">
        <f t="shared" si="3"/>
        <v>2.6086956521739131</v>
      </c>
      <c r="H24">
        <f t="shared" si="4"/>
        <v>0.3833333333333333</v>
      </c>
    </row>
    <row r="25" spans="1:8" x14ac:dyDescent="0.35">
      <c r="A25">
        <v>24</v>
      </c>
      <c r="B25" t="s">
        <v>237</v>
      </c>
      <c r="C25">
        <v>2</v>
      </c>
      <c r="D25">
        <f t="shared" si="0"/>
        <v>0.3010299956639812</v>
      </c>
      <c r="E25">
        <f t="shared" si="1"/>
        <v>3.5634814355619986E-2</v>
      </c>
      <c r="F25">
        <f t="shared" si="2"/>
        <v>-6.7268501137765328E-3</v>
      </c>
      <c r="G25">
        <f t="shared" si="3"/>
        <v>2.5</v>
      </c>
      <c r="H25">
        <f t="shared" si="4"/>
        <v>0.4</v>
      </c>
    </row>
    <row r="26" spans="1:8" x14ac:dyDescent="0.35">
      <c r="A26">
        <v>25</v>
      </c>
      <c r="B26" t="s">
        <v>247</v>
      </c>
      <c r="C26">
        <v>2</v>
      </c>
      <c r="D26">
        <f t="shared" si="0"/>
        <v>0.3010299956639812</v>
      </c>
      <c r="E26">
        <f t="shared" si="1"/>
        <v>3.5634814355619986E-2</v>
      </c>
      <c r="F26">
        <f t="shared" si="2"/>
        <v>-6.7268501137765328E-3</v>
      </c>
      <c r="G26">
        <f t="shared" si="3"/>
        <v>2.4</v>
      </c>
      <c r="H26">
        <f t="shared" si="4"/>
        <v>0.41666666666666669</v>
      </c>
    </row>
    <row r="27" spans="1:8" x14ac:dyDescent="0.35">
      <c r="A27">
        <v>26</v>
      </c>
      <c r="B27" t="s">
        <v>18</v>
      </c>
      <c r="C27">
        <v>3</v>
      </c>
      <c r="D27">
        <f t="shared" si="0"/>
        <v>0.47712125471966244</v>
      </c>
      <c r="E27">
        <f t="shared" si="1"/>
        <v>1.6079758843447409E-4</v>
      </c>
      <c r="F27">
        <f t="shared" si="2"/>
        <v>-2.0390097228460036E-6</v>
      </c>
      <c r="G27">
        <f t="shared" si="3"/>
        <v>2.3076923076923075</v>
      </c>
      <c r="H27">
        <f t="shared" si="4"/>
        <v>0.43333333333333335</v>
      </c>
    </row>
    <row r="28" spans="1:8" x14ac:dyDescent="0.35">
      <c r="A28">
        <v>27</v>
      </c>
      <c r="B28" t="s">
        <v>31</v>
      </c>
      <c r="C28">
        <v>3</v>
      </c>
      <c r="D28">
        <f t="shared" si="0"/>
        <v>0.47712125471966244</v>
      </c>
      <c r="E28">
        <f t="shared" si="1"/>
        <v>1.6079758843447409E-4</v>
      </c>
      <c r="F28">
        <f t="shared" si="2"/>
        <v>-2.0390097228460036E-6</v>
      </c>
      <c r="G28">
        <f t="shared" si="3"/>
        <v>2.2222222222222223</v>
      </c>
      <c r="H28">
        <f t="shared" si="4"/>
        <v>0.44999999999999996</v>
      </c>
    </row>
    <row r="29" spans="1:8" x14ac:dyDescent="0.35">
      <c r="A29">
        <v>28</v>
      </c>
      <c r="B29" t="s">
        <v>44</v>
      </c>
      <c r="C29">
        <v>3</v>
      </c>
      <c r="D29">
        <f t="shared" si="0"/>
        <v>0.47712125471966244</v>
      </c>
      <c r="E29">
        <f t="shared" si="1"/>
        <v>1.6079758843447409E-4</v>
      </c>
      <c r="F29">
        <f t="shared" si="2"/>
        <v>-2.0390097228460036E-6</v>
      </c>
      <c r="G29">
        <f t="shared" si="3"/>
        <v>2.1428571428571428</v>
      </c>
      <c r="H29">
        <f t="shared" si="4"/>
        <v>0.46666666666666667</v>
      </c>
    </row>
    <row r="30" spans="1:8" x14ac:dyDescent="0.35">
      <c r="A30">
        <v>29</v>
      </c>
      <c r="B30" t="s">
        <v>171</v>
      </c>
      <c r="C30">
        <v>3</v>
      </c>
      <c r="D30">
        <f t="shared" si="0"/>
        <v>0.47712125471966244</v>
      </c>
      <c r="E30">
        <f t="shared" si="1"/>
        <v>1.6079758843447409E-4</v>
      </c>
      <c r="F30">
        <f t="shared" si="2"/>
        <v>-2.0390097228460036E-6</v>
      </c>
      <c r="G30">
        <f t="shared" si="3"/>
        <v>2.0689655172413794</v>
      </c>
      <c r="H30">
        <f t="shared" si="4"/>
        <v>0.48333333333333328</v>
      </c>
    </row>
    <row r="31" spans="1:8" x14ac:dyDescent="0.35">
      <c r="A31">
        <v>30</v>
      </c>
      <c r="B31" t="s">
        <v>194</v>
      </c>
      <c r="C31">
        <v>3</v>
      </c>
      <c r="D31">
        <f t="shared" si="0"/>
        <v>0.47712125471966244</v>
      </c>
      <c r="E31">
        <f t="shared" si="1"/>
        <v>1.6079758843447409E-4</v>
      </c>
      <c r="F31">
        <f t="shared" si="2"/>
        <v>-2.0390097228460036E-6</v>
      </c>
      <c r="G31">
        <f t="shared" si="3"/>
        <v>2</v>
      </c>
      <c r="H31">
        <f t="shared" si="4"/>
        <v>0.5</v>
      </c>
    </row>
    <row r="32" spans="1:8" x14ac:dyDescent="0.35">
      <c r="A32">
        <v>31</v>
      </c>
      <c r="B32" t="s">
        <v>200</v>
      </c>
      <c r="C32">
        <v>3</v>
      </c>
      <c r="D32">
        <f t="shared" si="0"/>
        <v>0.47712125471966244</v>
      </c>
      <c r="E32">
        <f t="shared" si="1"/>
        <v>1.6079758843447409E-4</v>
      </c>
      <c r="F32">
        <f t="shared" si="2"/>
        <v>-2.0390097228460036E-6</v>
      </c>
      <c r="G32">
        <f t="shared" si="3"/>
        <v>1.935483870967742</v>
      </c>
      <c r="H32">
        <f t="shared" si="4"/>
        <v>0.51666666666666661</v>
      </c>
    </row>
    <row r="33" spans="1:8" x14ac:dyDescent="0.35">
      <c r="A33">
        <v>32</v>
      </c>
      <c r="B33" t="s">
        <v>251</v>
      </c>
      <c r="C33">
        <v>3</v>
      </c>
      <c r="D33">
        <f t="shared" si="0"/>
        <v>0.47712125471966244</v>
      </c>
      <c r="E33">
        <f t="shared" si="1"/>
        <v>1.6079758843447409E-4</v>
      </c>
      <c r="F33">
        <f t="shared" si="2"/>
        <v>-2.0390097228460036E-6</v>
      </c>
      <c r="G33">
        <f t="shared" si="3"/>
        <v>1.875</v>
      </c>
      <c r="H33">
        <f t="shared" si="4"/>
        <v>0.53333333333333333</v>
      </c>
    </row>
    <row r="34" spans="1:8" x14ac:dyDescent="0.35">
      <c r="A34">
        <v>33</v>
      </c>
      <c r="B34" t="s">
        <v>256</v>
      </c>
      <c r="C34">
        <v>3</v>
      </c>
      <c r="D34">
        <f t="shared" si="0"/>
        <v>0.47712125471966244</v>
      </c>
      <c r="E34">
        <f t="shared" si="1"/>
        <v>1.6079758843447409E-4</v>
      </c>
      <c r="F34">
        <f t="shared" si="2"/>
        <v>-2.0390097228460036E-6</v>
      </c>
      <c r="G34">
        <f t="shared" si="3"/>
        <v>1.8181818181818181</v>
      </c>
      <c r="H34">
        <f t="shared" si="4"/>
        <v>0.55000000000000004</v>
      </c>
    </row>
    <row r="35" spans="1:8" x14ac:dyDescent="0.35">
      <c r="A35">
        <v>34</v>
      </c>
      <c r="B35" t="s">
        <v>260</v>
      </c>
      <c r="C35">
        <v>3</v>
      </c>
      <c r="D35">
        <f t="shared" si="0"/>
        <v>0.47712125471966244</v>
      </c>
      <c r="E35">
        <f t="shared" si="1"/>
        <v>1.6079758843447409E-4</v>
      </c>
      <c r="F35">
        <f t="shared" si="2"/>
        <v>-2.0390097228460036E-6</v>
      </c>
      <c r="G35">
        <f t="shared" si="3"/>
        <v>1.7647058823529411</v>
      </c>
      <c r="H35">
        <f t="shared" si="4"/>
        <v>0.56666666666666665</v>
      </c>
    </row>
    <row r="36" spans="1:8" x14ac:dyDescent="0.35">
      <c r="A36">
        <v>35</v>
      </c>
      <c r="B36" t="s">
        <v>59</v>
      </c>
      <c r="C36">
        <v>4</v>
      </c>
      <c r="D36">
        <f t="shared" si="0"/>
        <v>0.6020599913279624</v>
      </c>
      <c r="E36">
        <f t="shared" si="1"/>
        <v>1.2601889481985347E-2</v>
      </c>
      <c r="F36">
        <f t="shared" si="2"/>
        <v>1.414664644867504E-3</v>
      </c>
      <c r="G36">
        <f t="shared" si="3"/>
        <v>1.7142857142857142</v>
      </c>
      <c r="H36">
        <f t="shared" si="4"/>
        <v>0.58333333333333337</v>
      </c>
    </row>
    <row r="37" spans="1:8" x14ac:dyDescent="0.35">
      <c r="A37">
        <v>36</v>
      </c>
      <c r="B37" t="s">
        <v>77</v>
      </c>
      <c r="C37">
        <v>4</v>
      </c>
      <c r="D37">
        <f t="shared" si="0"/>
        <v>0.6020599913279624</v>
      </c>
      <c r="E37">
        <f t="shared" si="1"/>
        <v>1.2601889481985347E-2</v>
      </c>
      <c r="F37">
        <f t="shared" si="2"/>
        <v>1.414664644867504E-3</v>
      </c>
      <c r="G37">
        <f t="shared" si="3"/>
        <v>1.6666666666666667</v>
      </c>
      <c r="H37">
        <f t="shared" si="4"/>
        <v>0.6</v>
      </c>
    </row>
    <row r="38" spans="1:8" x14ac:dyDescent="0.35">
      <c r="A38">
        <v>37</v>
      </c>
      <c r="B38" t="s">
        <v>88</v>
      </c>
      <c r="C38">
        <v>4</v>
      </c>
      <c r="D38">
        <f t="shared" si="0"/>
        <v>0.6020599913279624</v>
      </c>
      <c r="E38">
        <f t="shared" si="1"/>
        <v>1.2601889481985347E-2</v>
      </c>
      <c r="F38">
        <f t="shared" si="2"/>
        <v>1.414664644867504E-3</v>
      </c>
      <c r="G38">
        <f t="shared" si="3"/>
        <v>1.6216216216216217</v>
      </c>
      <c r="H38">
        <f t="shared" si="4"/>
        <v>0.61666666666666659</v>
      </c>
    </row>
    <row r="39" spans="1:8" x14ac:dyDescent="0.35">
      <c r="A39">
        <v>38</v>
      </c>
      <c r="B39" t="s">
        <v>130</v>
      </c>
      <c r="C39">
        <v>4</v>
      </c>
      <c r="D39">
        <f t="shared" si="0"/>
        <v>0.6020599913279624</v>
      </c>
      <c r="E39">
        <f t="shared" si="1"/>
        <v>1.2601889481985347E-2</v>
      </c>
      <c r="F39">
        <f t="shared" si="2"/>
        <v>1.414664644867504E-3</v>
      </c>
      <c r="G39">
        <f t="shared" si="3"/>
        <v>1.5789473684210527</v>
      </c>
      <c r="H39">
        <f t="shared" si="4"/>
        <v>0.6333333333333333</v>
      </c>
    </row>
    <row r="40" spans="1:8" x14ac:dyDescent="0.35">
      <c r="A40">
        <v>39</v>
      </c>
      <c r="B40" t="s">
        <v>182</v>
      </c>
      <c r="C40">
        <v>4</v>
      </c>
      <c r="D40">
        <f t="shared" si="0"/>
        <v>0.6020599913279624</v>
      </c>
      <c r="E40">
        <f t="shared" si="1"/>
        <v>1.2601889481985347E-2</v>
      </c>
      <c r="F40">
        <f t="shared" si="2"/>
        <v>1.414664644867504E-3</v>
      </c>
      <c r="G40">
        <f t="shared" si="3"/>
        <v>1.5384615384615385</v>
      </c>
      <c r="H40">
        <f t="shared" si="4"/>
        <v>0.64999999999999991</v>
      </c>
    </row>
    <row r="41" spans="1:8" x14ac:dyDescent="0.35">
      <c r="A41">
        <v>40</v>
      </c>
      <c r="B41" t="s">
        <v>190</v>
      </c>
      <c r="C41">
        <v>4</v>
      </c>
      <c r="D41">
        <f t="shared" si="0"/>
        <v>0.6020599913279624</v>
      </c>
      <c r="E41">
        <f t="shared" si="1"/>
        <v>1.2601889481985347E-2</v>
      </c>
      <c r="F41">
        <f t="shared" si="2"/>
        <v>1.414664644867504E-3</v>
      </c>
      <c r="G41">
        <f t="shared" si="3"/>
        <v>1.5</v>
      </c>
      <c r="H41">
        <f t="shared" si="4"/>
        <v>0.66666666666666663</v>
      </c>
    </row>
    <row r="42" spans="1:8" x14ac:dyDescent="0.35">
      <c r="A42">
        <v>41</v>
      </c>
      <c r="B42" t="s">
        <v>208</v>
      </c>
      <c r="C42">
        <v>4</v>
      </c>
      <c r="D42">
        <f t="shared" si="0"/>
        <v>0.6020599913279624</v>
      </c>
      <c r="E42">
        <f t="shared" si="1"/>
        <v>1.2601889481985347E-2</v>
      </c>
      <c r="F42">
        <f t="shared" si="2"/>
        <v>1.414664644867504E-3</v>
      </c>
      <c r="G42">
        <f t="shared" si="3"/>
        <v>1.4634146341463414</v>
      </c>
      <c r="H42">
        <f t="shared" si="4"/>
        <v>0.68333333333333335</v>
      </c>
    </row>
    <row r="43" spans="1:8" x14ac:dyDescent="0.35">
      <c r="A43">
        <v>42</v>
      </c>
      <c r="B43" t="s">
        <v>214</v>
      </c>
      <c r="C43">
        <v>4</v>
      </c>
      <c r="D43">
        <f t="shared" si="0"/>
        <v>0.6020599913279624</v>
      </c>
      <c r="E43">
        <f t="shared" si="1"/>
        <v>1.2601889481985347E-2</v>
      </c>
      <c r="F43">
        <f t="shared" si="2"/>
        <v>1.414664644867504E-3</v>
      </c>
      <c r="G43">
        <f t="shared" si="3"/>
        <v>1.4285714285714286</v>
      </c>
      <c r="H43">
        <f t="shared" si="4"/>
        <v>0.7</v>
      </c>
    </row>
    <row r="44" spans="1:8" x14ac:dyDescent="0.35">
      <c r="A44">
        <v>43</v>
      </c>
      <c r="B44" t="s">
        <v>243</v>
      </c>
      <c r="C44">
        <v>4</v>
      </c>
      <c r="D44">
        <f t="shared" si="0"/>
        <v>0.6020599913279624</v>
      </c>
      <c r="E44">
        <f t="shared" si="1"/>
        <v>1.2601889481985347E-2</v>
      </c>
      <c r="F44">
        <f t="shared" si="2"/>
        <v>1.414664644867504E-3</v>
      </c>
      <c r="G44">
        <f t="shared" si="3"/>
        <v>1.3953488372093024</v>
      </c>
      <c r="H44">
        <f t="shared" si="4"/>
        <v>0.71666666666666667</v>
      </c>
    </row>
    <row r="45" spans="1:8" x14ac:dyDescent="0.35">
      <c r="A45">
        <v>44</v>
      </c>
      <c r="B45" t="s">
        <v>52</v>
      </c>
      <c r="C45">
        <v>5</v>
      </c>
      <c r="D45">
        <f t="shared" si="0"/>
        <v>0.69897000433601886</v>
      </c>
      <c r="E45">
        <f t="shared" si="1"/>
        <v>4.3751315274565675E-2</v>
      </c>
      <c r="F45">
        <f t="shared" si="2"/>
        <v>9.151381707437841E-3</v>
      </c>
      <c r="G45">
        <f t="shared" si="3"/>
        <v>1.3636363636363635</v>
      </c>
      <c r="H45">
        <f t="shared" si="4"/>
        <v>0.73333333333333339</v>
      </c>
    </row>
    <row r="46" spans="1:8" x14ac:dyDescent="0.35">
      <c r="A46">
        <v>45</v>
      </c>
      <c r="B46" t="s">
        <v>105</v>
      </c>
      <c r="C46">
        <v>6</v>
      </c>
      <c r="D46">
        <f t="shared" si="0"/>
        <v>0.77815125038364363</v>
      </c>
      <c r="E46">
        <f t="shared" si="1"/>
        <v>8.3145374614793266E-2</v>
      </c>
      <c r="F46">
        <f t="shared" si="2"/>
        <v>2.3974918613983348E-2</v>
      </c>
      <c r="G46">
        <f t="shared" si="3"/>
        <v>1.3333333333333333</v>
      </c>
      <c r="H46">
        <f t="shared" si="4"/>
        <v>0.75</v>
      </c>
    </row>
    <row r="47" spans="1:8" x14ac:dyDescent="0.35">
      <c r="A47">
        <v>46</v>
      </c>
      <c r="B47" t="s">
        <v>162</v>
      </c>
      <c r="C47">
        <v>6</v>
      </c>
      <c r="D47">
        <f t="shared" si="0"/>
        <v>0.77815125038364363</v>
      </c>
      <c r="E47">
        <f t="shared" si="1"/>
        <v>8.3145374614793266E-2</v>
      </c>
      <c r="F47">
        <f t="shared" si="2"/>
        <v>2.3974918613983348E-2</v>
      </c>
      <c r="G47">
        <f t="shared" si="3"/>
        <v>1.3043478260869565</v>
      </c>
      <c r="H47">
        <f t="shared" si="4"/>
        <v>0.76666666666666661</v>
      </c>
    </row>
    <row r="48" spans="1:8" x14ac:dyDescent="0.35">
      <c r="A48">
        <v>47</v>
      </c>
      <c r="B48" t="s">
        <v>167</v>
      </c>
      <c r="C48">
        <v>6</v>
      </c>
      <c r="D48">
        <f t="shared" si="0"/>
        <v>0.77815125038364363</v>
      </c>
      <c r="E48">
        <f t="shared" si="1"/>
        <v>8.3145374614793266E-2</v>
      </c>
      <c r="F48">
        <f t="shared" si="2"/>
        <v>2.3974918613983348E-2</v>
      </c>
      <c r="G48">
        <f t="shared" si="3"/>
        <v>1.2765957446808511</v>
      </c>
      <c r="H48">
        <f t="shared" si="4"/>
        <v>0.78333333333333333</v>
      </c>
    </row>
    <row r="49" spans="1:8" x14ac:dyDescent="0.35">
      <c r="A49">
        <v>48</v>
      </c>
      <c r="B49" t="s">
        <v>186</v>
      </c>
      <c r="C49">
        <v>6</v>
      </c>
      <c r="D49">
        <f t="shared" si="0"/>
        <v>0.77815125038364363</v>
      </c>
      <c r="E49">
        <f t="shared" si="1"/>
        <v>8.3145374614793266E-2</v>
      </c>
      <c r="F49">
        <f t="shared" si="2"/>
        <v>2.3974918613983348E-2</v>
      </c>
      <c r="G49">
        <f t="shared" si="3"/>
        <v>1.25</v>
      </c>
      <c r="H49">
        <f t="shared" si="4"/>
        <v>0.8</v>
      </c>
    </row>
    <row r="50" spans="1:8" x14ac:dyDescent="0.35">
      <c r="A50">
        <v>49</v>
      </c>
      <c r="B50" t="s">
        <v>204</v>
      </c>
      <c r="C50">
        <v>6</v>
      </c>
      <c r="D50">
        <f t="shared" si="0"/>
        <v>0.77815125038364363</v>
      </c>
      <c r="E50">
        <f t="shared" si="1"/>
        <v>8.3145374614793266E-2</v>
      </c>
      <c r="F50">
        <f t="shared" si="2"/>
        <v>2.3974918613983348E-2</v>
      </c>
      <c r="G50">
        <f t="shared" si="3"/>
        <v>1.2244897959183674</v>
      </c>
      <c r="H50">
        <f t="shared" si="4"/>
        <v>0.81666666666666665</v>
      </c>
    </row>
    <row r="51" spans="1:8" x14ac:dyDescent="0.35">
      <c r="A51">
        <v>50</v>
      </c>
      <c r="B51" t="s">
        <v>231</v>
      </c>
      <c r="C51">
        <v>6</v>
      </c>
      <c r="D51">
        <f t="shared" si="0"/>
        <v>0.77815125038364363</v>
      </c>
      <c r="E51">
        <f t="shared" si="1"/>
        <v>8.3145374614793266E-2</v>
      </c>
      <c r="F51">
        <f t="shared" si="2"/>
        <v>2.3974918613983348E-2</v>
      </c>
      <c r="G51">
        <f t="shared" si="3"/>
        <v>1.2</v>
      </c>
      <c r="H51">
        <f t="shared" si="4"/>
        <v>0.83333333333333337</v>
      </c>
    </row>
    <row r="52" spans="1:8" x14ac:dyDescent="0.35">
      <c r="A52">
        <v>51</v>
      </c>
      <c r="B52" t="s">
        <v>151</v>
      </c>
      <c r="C52">
        <v>7</v>
      </c>
      <c r="D52">
        <f t="shared" si="0"/>
        <v>0.84509804001425681</v>
      </c>
      <c r="E52">
        <f t="shared" si="1"/>
        <v>0.12623538006733268</v>
      </c>
      <c r="F52">
        <f t="shared" si="2"/>
        <v>4.4850949126135894E-2</v>
      </c>
      <c r="G52">
        <f t="shared" si="3"/>
        <v>1.1764705882352942</v>
      </c>
      <c r="H52">
        <f t="shared" si="4"/>
        <v>0.85</v>
      </c>
    </row>
    <row r="53" spans="1:8" x14ac:dyDescent="0.35">
      <c r="A53">
        <v>52</v>
      </c>
      <c r="B53" t="s">
        <v>178</v>
      </c>
      <c r="C53">
        <v>7</v>
      </c>
      <c r="D53">
        <f t="shared" si="0"/>
        <v>0.84509804001425681</v>
      </c>
      <c r="E53">
        <f t="shared" si="1"/>
        <v>0.12623538006733268</v>
      </c>
      <c r="F53">
        <f t="shared" si="2"/>
        <v>4.4850949126135894E-2</v>
      </c>
      <c r="G53">
        <f t="shared" si="3"/>
        <v>1.1538461538461537</v>
      </c>
      <c r="H53">
        <f t="shared" si="4"/>
        <v>0.8666666666666667</v>
      </c>
    </row>
    <row r="54" spans="1:8" x14ac:dyDescent="0.35">
      <c r="A54">
        <v>53</v>
      </c>
      <c r="B54" t="s">
        <v>24</v>
      </c>
      <c r="C54">
        <v>9</v>
      </c>
      <c r="D54">
        <f t="shared" si="0"/>
        <v>0.95424250943932487</v>
      </c>
      <c r="E54">
        <f t="shared" si="1"/>
        <v>0.21570512277923126</v>
      </c>
      <c r="F54">
        <f t="shared" si="2"/>
        <v>0.10018222868748689</v>
      </c>
      <c r="G54">
        <f t="shared" si="3"/>
        <v>1.1320754716981132</v>
      </c>
      <c r="H54">
        <f t="shared" si="4"/>
        <v>0.8833333333333333</v>
      </c>
    </row>
    <row r="55" spans="1:8" x14ac:dyDescent="0.35">
      <c r="A55">
        <v>54</v>
      </c>
      <c r="B55" t="s">
        <v>42</v>
      </c>
      <c r="C55">
        <v>9</v>
      </c>
      <c r="D55">
        <f t="shared" si="0"/>
        <v>0.95424250943932487</v>
      </c>
      <c r="E55">
        <f t="shared" si="1"/>
        <v>0.21570512277923126</v>
      </c>
      <c r="F55">
        <f t="shared" si="2"/>
        <v>0.10018222868748689</v>
      </c>
      <c r="G55">
        <f t="shared" si="3"/>
        <v>1.1111111111111112</v>
      </c>
      <c r="H55">
        <f t="shared" si="4"/>
        <v>0.89999999999999991</v>
      </c>
    </row>
    <row r="56" spans="1:8" x14ac:dyDescent="0.35">
      <c r="A56">
        <v>55</v>
      </c>
      <c r="B56" t="s">
        <v>117</v>
      </c>
      <c r="C56">
        <v>9</v>
      </c>
      <c r="D56">
        <f t="shared" si="0"/>
        <v>0.95424250943932487</v>
      </c>
      <c r="E56">
        <f t="shared" si="1"/>
        <v>0.21570512277923126</v>
      </c>
      <c r="F56">
        <f t="shared" si="2"/>
        <v>0.10018222868748689</v>
      </c>
      <c r="G56">
        <f t="shared" si="3"/>
        <v>1.0909090909090908</v>
      </c>
      <c r="H56">
        <f t="shared" si="4"/>
        <v>0.91666666666666674</v>
      </c>
    </row>
    <row r="57" spans="1:8" x14ac:dyDescent="0.35">
      <c r="A57">
        <v>56</v>
      </c>
      <c r="B57" t="s">
        <v>220</v>
      </c>
      <c r="C57">
        <v>9</v>
      </c>
      <c r="D57">
        <f t="shared" si="0"/>
        <v>0.95424250943932487</v>
      </c>
      <c r="E57">
        <f t="shared" si="1"/>
        <v>0.21570512277923126</v>
      </c>
      <c r="F57">
        <f t="shared" si="2"/>
        <v>0.10018222868748689</v>
      </c>
      <c r="G57">
        <f t="shared" si="3"/>
        <v>1.0714285714285714</v>
      </c>
      <c r="H57">
        <f t="shared" si="4"/>
        <v>0.93333333333333335</v>
      </c>
    </row>
    <row r="58" spans="1:8" x14ac:dyDescent="0.35">
      <c r="A58">
        <v>57</v>
      </c>
      <c r="B58" t="s">
        <v>136</v>
      </c>
      <c r="C58">
        <v>10</v>
      </c>
      <c r="D58">
        <f t="shared" si="0"/>
        <v>1</v>
      </c>
      <c r="E58">
        <f t="shared" si="1"/>
        <v>0.26030214857106726</v>
      </c>
      <c r="F58">
        <f t="shared" si="2"/>
        <v>0.13280567370006727</v>
      </c>
      <c r="G58">
        <f t="shared" si="3"/>
        <v>1.0526315789473684</v>
      </c>
      <c r="H58">
        <f t="shared" si="4"/>
        <v>0.95000000000000007</v>
      </c>
    </row>
    <row r="59" spans="1:8" x14ac:dyDescent="0.35">
      <c r="A59">
        <v>58</v>
      </c>
      <c r="B59" t="s">
        <v>66</v>
      </c>
      <c r="C59">
        <v>12</v>
      </c>
      <c r="D59">
        <f t="shared" si="0"/>
        <v>1.0791812460476249</v>
      </c>
      <c r="E59">
        <f t="shared" si="1"/>
        <v>0.34736806822006522</v>
      </c>
      <c r="F59">
        <f t="shared" si="2"/>
        <v>0.20473158099680339</v>
      </c>
      <c r="G59">
        <f t="shared" si="3"/>
        <v>1.0344827586206897</v>
      </c>
      <c r="H59">
        <f t="shared" si="4"/>
        <v>0.96666666666666656</v>
      </c>
    </row>
    <row r="60" spans="1:8" x14ac:dyDescent="0.35">
      <c r="A60">
        <v>59</v>
      </c>
      <c r="B60" t="s">
        <v>92</v>
      </c>
      <c r="C60">
        <v>13</v>
      </c>
      <c r="D60">
        <f t="shared" si="0"/>
        <v>1.1139433523068367</v>
      </c>
      <c r="E60">
        <f t="shared" si="1"/>
        <v>0.38955261038486033</v>
      </c>
      <c r="F60">
        <f t="shared" si="2"/>
        <v>0.24313595006354088</v>
      </c>
      <c r="G60">
        <f t="shared" si="3"/>
        <v>1.0169491525423728</v>
      </c>
      <c r="H60">
        <f t="shared" si="4"/>
        <v>0.98333333333333339</v>
      </c>
    </row>
    <row r="63" spans="1:8" x14ac:dyDescent="0.35">
      <c r="B63" t="s">
        <v>287</v>
      </c>
      <c r="C63" t="s">
        <v>292</v>
      </c>
      <c r="D63" t="s">
        <v>293</v>
      </c>
      <c r="E63" t="s">
        <v>288</v>
      </c>
      <c r="F63" t="s">
        <v>289</v>
      </c>
      <c r="G63" t="s">
        <v>290</v>
      </c>
      <c r="H63" s="1" t="s">
        <v>291</v>
      </c>
    </row>
    <row r="64" spans="1:8" x14ac:dyDescent="0.35">
      <c r="B64">
        <v>2</v>
      </c>
      <c r="C64">
        <v>-1.7000000000000001E-2</v>
      </c>
      <c r="D64">
        <v>-3.3000000000000002E-2</v>
      </c>
      <c r="E64">
        <f>(C64-D64)/($K$9-$K$10)</f>
        <v>-0.16</v>
      </c>
      <c r="F64" s="2">
        <f>C64+(E64*($K$8-$K$9))</f>
        <v>-1.9882489199061437E-2</v>
      </c>
      <c r="G64" s="2">
        <f t="shared" ref="G64:G70" si="5">$K$3+(F64*$K$7)</f>
        <v>0.48379438650321177</v>
      </c>
      <c r="H64" s="3">
        <f t="shared" ref="H64:H70" si="6">10^G64</f>
        <v>3.0464523279186921</v>
      </c>
    </row>
    <row r="65" spans="2:8" x14ac:dyDescent="0.35">
      <c r="B65">
        <v>5</v>
      </c>
      <c r="C65">
        <v>0.83599999999999997</v>
      </c>
      <c r="D65">
        <v>0.83</v>
      </c>
      <c r="E65">
        <f t="shared" ref="E65:E70" si="7">(C65-D65)/($K$9-$K$10)</f>
        <v>-6.0000000000000053E-2</v>
      </c>
      <c r="F65" s="2">
        <f t="shared" ref="F65:F70" si="8">C65+(E65*($K$8-$K$9))</f>
        <v>0.83491906655035197</v>
      </c>
      <c r="G65" s="2">
        <f t="shared" si="5"/>
        <v>0.74207151593563547</v>
      </c>
      <c r="H65" s="3">
        <f t="shared" si="6"/>
        <v>5.5216835820154815</v>
      </c>
    </row>
    <row r="66" spans="2:8" x14ac:dyDescent="0.35">
      <c r="B66">
        <v>10</v>
      </c>
      <c r="C66">
        <v>1.292</v>
      </c>
      <c r="D66">
        <v>1.3009999999999999</v>
      </c>
      <c r="E66">
        <f t="shared" si="7"/>
        <v>8.999999999999897E-2</v>
      </c>
      <c r="F66" s="2">
        <f t="shared" si="8"/>
        <v>1.2936214001744721</v>
      </c>
      <c r="G66" s="2">
        <f t="shared" si="5"/>
        <v>0.88066780322073024</v>
      </c>
      <c r="H66" s="3">
        <f t="shared" si="6"/>
        <v>7.5974491711252359</v>
      </c>
    </row>
    <row r="67" spans="2:8" x14ac:dyDescent="0.35">
      <c r="B67">
        <v>25</v>
      </c>
      <c r="C67">
        <v>1.7849999999999999</v>
      </c>
      <c r="D67">
        <v>1.8180000000000001</v>
      </c>
      <c r="E67">
        <f t="shared" si="7"/>
        <v>0.3300000000000014</v>
      </c>
      <c r="F67" s="2">
        <f t="shared" si="8"/>
        <v>1.7909451339730642</v>
      </c>
      <c r="G67" s="2">
        <f t="shared" si="5"/>
        <v>1.0309334941289598</v>
      </c>
      <c r="H67" s="3">
        <f t="shared" si="6"/>
        <v>10.7382495910585</v>
      </c>
    </row>
    <row r="68" spans="2:8" x14ac:dyDescent="0.35">
      <c r="B68">
        <v>50</v>
      </c>
      <c r="C68">
        <v>2.1070000000000002</v>
      </c>
      <c r="D68">
        <v>2.1589999999999998</v>
      </c>
      <c r="E68">
        <f t="shared" si="7"/>
        <v>0.51999999999999602</v>
      </c>
      <c r="F68" s="2">
        <f t="shared" si="8"/>
        <v>2.1163680898969499</v>
      </c>
      <c r="G68" s="2">
        <f t="shared" si="5"/>
        <v>1.1292595984067515</v>
      </c>
      <c r="H68" s="3">
        <f t="shared" si="6"/>
        <v>13.466650790995525</v>
      </c>
    </row>
    <row r="69" spans="2:8" x14ac:dyDescent="0.35">
      <c r="B69">
        <v>100</v>
      </c>
      <c r="C69">
        <v>2.4</v>
      </c>
      <c r="D69">
        <v>2.472</v>
      </c>
      <c r="E69">
        <f t="shared" si="7"/>
        <v>0.72000000000000064</v>
      </c>
      <c r="F69" s="2">
        <f t="shared" si="8"/>
        <v>2.4129712013957763</v>
      </c>
      <c r="G69" s="2">
        <f t="shared" si="5"/>
        <v>1.2188778258226818</v>
      </c>
      <c r="H69" s="3">
        <f t="shared" si="6"/>
        <v>16.553042336706667</v>
      </c>
    </row>
    <row r="70" spans="2:8" x14ac:dyDescent="0.35">
      <c r="B70">
        <v>200</v>
      </c>
      <c r="C70">
        <v>2.67</v>
      </c>
      <c r="D70">
        <v>2.7629999999999999</v>
      </c>
      <c r="E70">
        <f t="shared" si="7"/>
        <v>0.92999999999999972</v>
      </c>
      <c r="F70" s="2">
        <f t="shared" si="8"/>
        <v>2.6867544684695446</v>
      </c>
      <c r="G70" s="2">
        <f t="shared" si="5"/>
        <v>1.3016010682300374</v>
      </c>
      <c r="H70" s="3">
        <f t="shared" si="6"/>
        <v>20.026316161889266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3746-10DC-4B2F-B7A7-33EAD06C924D}">
  <dimension ref="A1:K70"/>
  <sheetViews>
    <sheetView tabSelected="1" topLeftCell="A55" workbookViewId="0">
      <selection activeCell="K9" sqref="K9"/>
    </sheetView>
  </sheetViews>
  <sheetFormatPr defaultRowHeight="14.5" x14ac:dyDescent="0.35"/>
  <sheetData>
    <row r="1" spans="1:11" x14ac:dyDescent="0.3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J1" t="s">
        <v>277</v>
      </c>
      <c r="K1">
        <f>COUNT(C2:C60)</f>
        <v>59</v>
      </c>
    </row>
    <row r="2" spans="1:11" x14ac:dyDescent="0.35">
      <c r="A2">
        <v>1</v>
      </c>
      <c r="B2" t="s">
        <v>265</v>
      </c>
      <c r="C2">
        <v>1.03</v>
      </c>
      <c r="D2">
        <f t="shared" ref="D2:D60" si="0">LOG(C2)</f>
        <v>1.2837224705172217E-2</v>
      </c>
      <c r="E2">
        <f t="shared" ref="E2:E60" si="1">(D2-$K$3)^2</f>
        <v>0.24026940506167571</v>
      </c>
      <c r="F2">
        <f t="shared" ref="F2:F60" si="2">(D2-$K$3)^3</f>
        <v>-0.11777353468056209</v>
      </c>
      <c r="G2">
        <f t="shared" ref="G2:G60" si="3">($K$1+1)/A2</f>
        <v>60</v>
      </c>
      <c r="H2">
        <f t="shared" ref="H2:H60" si="4">1/G2</f>
        <v>1.6666666666666666E-2</v>
      </c>
      <c r="J2" t="s">
        <v>278</v>
      </c>
      <c r="K2">
        <f>AVERAGE(C2:C60)</f>
        <v>3.9520338983050851</v>
      </c>
    </row>
    <row r="3" spans="1:11" x14ac:dyDescent="0.35">
      <c r="A3">
        <v>2</v>
      </c>
      <c r="B3" t="s">
        <v>176</v>
      </c>
      <c r="C3">
        <v>1.1499999999999999</v>
      </c>
      <c r="D3">
        <f t="shared" si="0"/>
        <v>6.069784035361165E-2</v>
      </c>
      <c r="E3">
        <f t="shared" si="1"/>
        <v>0.19564009658112835</v>
      </c>
      <c r="F3">
        <f t="shared" si="2"/>
        <v>-8.6534004692261413E-2</v>
      </c>
      <c r="G3">
        <f t="shared" si="3"/>
        <v>30</v>
      </c>
      <c r="H3">
        <f t="shared" si="4"/>
        <v>3.3333333333333333E-2</v>
      </c>
      <c r="J3" t="s">
        <v>279</v>
      </c>
      <c r="K3">
        <f>AVERAGE(D2:D60)</f>
        <v>0.50301005653255504</v>
      </c>
    </row>
    <row r="4" spans="1:11" x14ac:dyDescent="0.35">
      <c r="A4">
        <v>3</v>
      </c>
      <c r="B4" t="s">
        <v>212</v>
      </c>
      <c r="C4">
        <v>1.19</v>
      </c>
      <c r="D4">
        <f t="shared" si="0"/>
        <v>7.554696139253074E-2</v>
      </c>
      <c r="E4">
        <f t="shared" si="1"/>
        <v>0.18272469770668945</v>
      </c>
      <c r="F4">
        <f t="shared" si="2"/>
        <v>-7.8108064840226768E-2</v>
      </c>
      <c r="G4">
        <f t="shared" si="3"/>
        <v>20</v>
      </c>
      <c r="H4">
        <f t="shared" si="4"/>
        <v>0.05</v>
      </c>
      <c r="J4" t="s">
        <v>280</v>
      </c>
      <c r="K4">
        <f>SUM(E2:E60)</f>
        <v>4.7291062164552971</v>
      </c>
    </row>
    <row r="5" spans="1:11" x14ac:dyDescent="0.35">
      <c r="A5">
        <v>4</v>
      </c>
      <c r="B5" t="s">
        <v>229</v>
      </c>
      <c r="C5">
        <v>1.22</v>
      </c>
      <c r="D5">
        <f t="shared" si="0"/>
        <v>8.6359830674748214E-2</v>
      </c>
      <c r="E5">
        <f t="shared" si="1"/>
        <v>0.17359741070736143</v>
      </c>
      <c r="F5">
        <f t="shared" si="2"/>
        <v>-7.2329400379552586E-2</v>
      </c>
      <c r="G5">
        <f t="shared" si="3"/>
        <v>15</v>
      </c>
      <c r="H5">
        <f t="shared" si="4"/>
        <v>6.6666666666666666E-2</v>
      </c>
      <c r="J5" t="s">
        <v>281</v>
      </c>
      <c r="K5">
        <f>SUM(F2:F60)</f>
        <v>0.24506703047720238</v>
      </c>
    </row>
    <row r="6" spans="1:11" x14ac:dyDescent="0.35">
      <c r="A6">
        <v>5</v>
      </c>
      <c r="B6" t="s">
        <v>225</v>
      </c>
      <c r="C6">
        <v>1.23</v>
      </c>
      <c r="D6">
        <f t="shared" si="0"/>
        <v>8.9905111439397931E-2</v>
      </c>
      <c r="E6">
        <f t="shared" si="1"/>
        <v>0.17065569566042033</v>
      </c>
      <c r="F6">
        <f t="shared" si="2"/>
        <v>-7.0498711785632467E-2</v>
      </c>
      <c r="G6">
        <f t="shared" si="3"/>
        <v>12</v>
      </c>
      <c r="H6">
        <f t="shared" si="4"/>
        <v>8.3333333333333329E-2</v>
      </c>
      <c r="J6" t="s">
        <v>282</v>
      </c>
      <c r="K6">
        <f>VAR(D2:D60)</f>
        <v>8.1536314076815511E-2</v>
      </c>
    </row>
    <row r="7" spans="1:11" x14ac:dyDescent="0.35">
      <c r="A7">
        <v>6</v>
      </c>
      <c r="B7" t="s">
        <v>123</v>
      </c>
      <c r="C7">
        <v>1.34</v>
      </c>
      <c r="D7">
        <f t="shared" si="0"/>
        <v>0.12710479836480765</v>
      </c>
      <c r="E7">
        <f t="shared" si="1"/>
        <v>0.14130476311816081</v>
      </c>
      <c r="F7">
        <f t="shared" si="2"/>
        <v>-5.3117203460264634E-2</v>
      </c>
      <c r="G7">
        <f t="shared" si="3"/>
        <v>10</v>
      </c>
      <c r="H7">
        <f t="shared" si="4"/>
        <v>0.1</v>
      </c>
      <c r="J7" t="s">
        <v>283</v>
      </c>
      <c r="K7">
        <f>STDEV(D2:D60)</f>
        <v>0.28554564272076627</v>
      </c>
    </row>
    <row r="8" spans="1:11" x14ac:dyDescent="0.35">
      <c r="A8">
        <v>7</v>
      </c>
      <c r="B8" t="s">
        <v>241</v>
      </c>
      <c r="C8">
        <v>1.35</v>
      </c>
      <c r="D8">
        <f t="shared" si="0"/>
        <v>0.13033376849500614</v>
      </c>
      <c r="E8">
        <f t="shared" si="1"/>
        <v>0.13888761566544613</v>
      </c>
      <c r="F8">
        <f t="shared" si="2"/>
        <v>-5.1760121060584197E-2</v>
      </c>
      <c r="G8">
        <f t="shared" si="3"/>
        <v>8.5714285714285712</v>
      </c>
      <c r="H8">
        <f t="shared" si="4"/>
        <v>0.11666666666666667</v>
      </c>
      <c r="J8" t="s">
        <v>284</v>
      </c>
      <c r="K8">
        <f>SKEW(D2:D60)</f>
        <v>0.18784837325070319</v>
      </c>
    </row>
    <row r="9" spans="1:11" x14ac:dyDescent="0.35">
      <c r="A9">
        <v>8</v>
      </c>
      <c r="B9" t="s">
        <v>98</v>
      </c>
      <c r="C9">
        <v>1.39</v>
      </c>
      <c r="D9">
        <f t="shared" si="0"/>
        <v>0.14301480025409505</v>
      </c>
      <c r="E9">
        <f t="shared" si="1"/>
        <v>0.12959658454299408</v>
      </c>
      <c r="F9">
        <f t="shared" si="2"/>
        <v>-4.6654155665368256E-2</v>
      </c>
      <c r="G9">
        <f t="shared" si="3"/>
        <v>7.5</v>
      </c>
      <c r="H9">
        <f t="shared" si="4"/>
        <v>0.13333333333333333</v>
      </c>
      <c r="J9" t="s">
        <v>285</v>
      </c>
      <c r="K9">
        <v>0.1</v>
      </c>
    </row>
    <row r="10" spans="1:11" x14ac:dyDescent="0.35">
      <c r="A10">
        <v>9</v>
      </c>
      <c r="B10" t="s">
        <v>8</v>
      </c>
      <c r="C10">
        <v>1.41</v>
      </c>
      <c r="D10">
        <f t="shared" si="0"/>
        <v>0.14921911265537988</v>
      </c>
      <c r="E10">
        <f t="shared" si="1"/>
        <v>0.12516803196950249</v>
      </c>
      <c r="F10">
        <f t="shared" si="2"/>
        <v>-4.4283316173738721E-2</v>
      </c>
      <c r="G10">
        <f t="shared" si="3"/>
        <v>6.666666666666667</v>
      </c>
      <c r="H10">
        <f t="shared" si="4"/>
        <v>0.15</v>
      </c>
      <c r="J10" t="s">
        <v>286</v>
      </c>
      <c r="K10">
        <v>0.2</v>
      </c>
    </row>
    <row r="11" spans="1:11" x14ac:dyDescent="0.35">
      <c r="A11">
        <v>10</v>
      </c>
      <c r="B11" t="s">
        <v>73</v>
      </c>
      <c r="C11">
        <v>1.48</v>
      </c>
      <c r="D11">
        <f t="shared" si="0"/>
        <v>0.17026171539495738</v>
      </c>
      <c r="E11">
        <f t="shared" si="1"/>
        <v>0.11072145852982307</v>
      </c>
      <c r="F11">
        <f t="shared" si="2"/>
        <v>-3.6842381654133942E-2</v>
      </c>
      <c r="G11">
        <f t="shared" si="3"/>
        <v>6</v>
      </c>
      <c r="H11">
        <f t="shared" si="4"/>
        <v>0.16666666666666666</v>
      </c>
    </row>
    <row r="12" spans="1:11" x14ac:dyDescent="0.35">
      <c r="A12">
        <v>11</v>
      </c>
      <c r="B12" t="s">
        <v>247</v>
      </c>
      <c r="C12">
        <v>1.6</v>
      </c>
      <c r="D12">
        <f t="shared" si="0"/>
        <v>0.20411998265592479</v>
      </c>
      <c r="E12">
        <f t="shared" si="1"/>
        <v>8.9335276261977487E-2</v>
      </c>
      <c r="F12">
        <f t="shared" si="2"/>
        <v>-2.6701427321731624E-2</v>
      </c>
      <c r="G12">
        <f t="shared" si="3"/>
        <v>5.4545454545454541</v>
      </c>
      <c r="H12">
        <f t="shared" si="4"/>
        <v>0.18333333333333335</v>
      </c>
    </row>
    <row r="13" spans="1:11" x14ac:dyDescent="0.35">
      <c r="A13">
        <v>12</v>
      </c>
      <c r="B13" t="s">
        <v>12</v>
      </c>
      <c r="C13">
        <v>1.64</v>
      </c>
      <c r="D13">
        <f t="shared" si="0"/>
        <v>0.21484384804769785</v>
      </c>
      <c r="E13">
        <f t="shared" si="1"/>
        <v>8.3039763712538184E-2</v>
      </c>
      <c r="F13">
        <f t="shared" si="2"/>
        <v>-2.3929253862520556E-2</v>
      </c>
      <c r="G13">
        <f t="shared" si="3"/>
        <v>5</v>
      </c>
      <c r="H13">
        <f t="shared" si="4"/>
        <v>0.2</v>
      </c>
    </row>
    <row r="14" spans="1:11" x14ac:dyDescent="0.35">
      <c r="A14">
        <v>13</v>
      </c>
      <c r="B14" t="s">
        <v>112</v>
      </c>
      <c r="C14">
        <v>1.72</v>
      </c>
      <c r="D14">
        <f t="shared" si="0"/>
        <v>0.2355284469075489</v>
      </c>
      <c r="E14">
        <f t="shared" si="1"/>
        <v>7.1546411487584158E-2</v>
      </c>
      <c r="F14">
        <f t="shared" si="2"/>
        <v>-1.913734930759204E-2</v>
      </c>
      <c r="G14">
        <f t="shared" si="3"/>
        <v>4.615384615384615</v>
      </c>
      <c r="H14">
        <f t="shared" si="4"/>
        <v>0.21666666666666667</v>
      </c>
    </row>
    <row r="15" spans="1:11" x14ac:dyDescent="0.35">
      <c r="A15">
        <v>14</v>
      </c>
      <c r="B15" t="s">
        <v>197</v>
      </c>
      <c r="C15">
        <v>1.75</v>
      </c>
      <c r="D15">
        <f t="shared" si="0"/>
        <v>0.24303804868629444</v>
      </c>
      <c r="E15">
        <f t="shared" si="1"/>
        <v>6.7585444863616201E-2</v>
      </c>
      <c r="F15">
        <f t="shared" si="2"/>
        <v>-1.7570323802377046E-2</v>
      </c>
      <c r="G15">
        <f t="shared" si="3"/>
        <v>4.2857142857142856</v>
      </c>
      <c r="H15">
        <f t="shared" si="4"/>
        <v>0.23333333333333334</v>
      </c>
    </row>
    <row r="16" spans="1:11" x14ac:dyDescent="0.35">
      <c r="A16">
        <v>15</v>
      </c>
      <c r="B16" t="s">
        <v>18</v>
      </c>
      <c r="C16">
        <v>1.76</v>
      </c>
      <c r="D16">
        <f t="shared" si="0"/>
        <v>0.24551266781414982</v>
      </c>
      <c r="E16">
        <f t="shared" si="1"/>
        <v>6.6304905196797478E-2</v>
      </c>
      <c r="F16">
        <f t="shared" si="2"/>
        <v>-1.7073339947396765E-2</v>
      </c>
      <c r="G16">
        <f t="shared" si="3"/>
        <v>4</v>
      </c>
      <c r="H16">
        <f t="shared" si="4"/>
        <v>0.25</v>
      </c>
    </row>
    <row r="17" spans="1:8" x14ac:dyDescent="0.35">
      <c r="A17">
        <v>16</v>
      </c>
      <c r="B17" t="s">
        <v>237</v>
      </c>
      <c r="C17">
        <v>1.85</v>
      </c>
      <c r="D17">
        <f t="shared" si="0"/>
        <v>0.26717172840301384</v>
      </c>
      <c r="E17">
        <f t="shared" si="1"/>
        <v>5.5619717014937141E-2</v>
      </c>
      <c r="F17">
        <f t="shared" si="2"/>
        <v>-1.3117261071840971E-2</v>
      </c>
      <c r="G17">
        <f t="shared" si="3"/>
        <v>3.75</v>
      </c>
      <c r="H17">
        <f t="shared" si="4"/>
        <v>0.26666666666666666</v>
      </c>
    </row>
    <row r="18" spans="1:8" x14ac:dyDescent="0.35">
      <c r="A18">
        <v>17</v>
      </c>
      <c r="B18" t="s">
        <v>37</v>
      </c>
      <c r="C18">
        <v>1.92</v>
      </c>
      <c r="D18">
        <f t="shared" si="0"/>
        <v>0.28330122870354957</v>
      </c>
      <c r="E18">
        <f t="shared" si="1"/>
        <v>4.8271969025995572E-2</v>
      </c>
      <c r="F18">
        <f t="shared" si="2"/>
        <v>-1.0605777731699547E-2</v>
      </c>
      <c r="G18">
        <f t="shared" si="3"/>
        <v>3.5294117647058822</v>
      </c>
      <c r="H18">
        <f t="shared" si="4"/>
        <v>0.28333333333333333</v>
      </c>
    </row>
    <row r="19" spans="1:8" x14ac:dyDescent="0.35">
      <c r="A19">
        <v>18</v>
      </c>
      <c r="B19" t="s">
        <v>46</v>
      </c>
      <c r="C19">
        <v>1.92</v>
      </c>
      <c r="D19">
        <f t="shared" si="0"/>
        <v>0.28330122870354957</v>
      </c>
      <c r="E19">
        <f t="shared" si="1"/>
        <v>4.8271969025995572E-2</v>
      </c>
      <c r="F19">
        <f t="shared" si="2"/>
        <v>-1.0605777731699547E-2</v>
      </c>
      <c r="G19">
        <f t="shared" si="3"/>
        <v>3.3333333333333335</v>
      </c>
      <c r="H19">
        <f t="shared" si="4"/>
        <v>0.3</v>
      </c>
    </row>
    <row r="20" spans="1:8" x14ac:dyDescent="0.35">
      <c r="A20">
        <v>19</v>
      </c>
      <c r="B20" t="s">
        <v>235</v>
      </c>
      <c r="C20">
        <v>1.92</v>
      </c>
      <c r="D20">
        <f t="shared" si="0"/>
        <v>0.28330122870354957</v>
      </c>
      <c r="E20">
        <f t="shared" si="1"/>
        <v>4.8271969025995572E-2</v>
      </c>
      <c r="F20">
        <f t="shared" si="2"/>
        <v>-1.0605777731699547E-2</v>
      </c>
      <c r="G20">
        <f t="shared" si="3"/>
        <v>3.1578947368421053</v>
      </c>
      <c r="H20">
        <f t="shared" si="4"/>
        <v>0.31666666666666665</v>
      </c>
    </row>
    <row r="21" spans="1:8" x14ac:dyDescent="0.35">
      <c r="A21">
        <v>20</v>
      </c>
      <c r="B21" t="s">
        <v>48</v>
      </c>
      <c r="C21">
        <v>1.96</v>
      </c>
      <c r="D21">
        <f t="shared" si="0"/>
        <v>0.29225607135647602</v>
      </c>
      <c r="E21">
        <f t="shared" si="1"/>
        <v>4.4417242267598932E-2</v>
      </c>
      <c r="F21">
        <f t="shared" si="2"/>
        <v>-9.3611108184278556E-3</v>
      </c>
      <c r="G21">
        <f t="shared" si="3"/>
        <v>3</v>
      </c>
      <c r="H21">
        <f t="shared" si="4"/>
        <v>0.33333333333333331</v>
      </c>
    </row>
    <row r="22" spans="1:8" x14ac:dyDescent="0.35">
      <c r="A22">
        <v>21</v>
      </c>
      <c r="B22" t="s">
        <v>146</v>
      </c>
      <c r="C22">
        <v>2.11</v>
      </c>
      <c r="D22">
        <f t="shared" si="0"/>
        <v>0.32428245529769262</v>
      </c>
      <c r="E22">
        <f t="shared" si="1"/>
        <v>3.1943555443167994E-2</v>
      </c>
      <c r="F22">
        <f t="shared" si="2"/>
        <v>-5.7091950392702479E-3</v>
      </c>
      <c r="G22">
        <f t="shared" si="3"/>
        <v>2.8571428571428572</v>
      </c>
      <c r="H22">
        <f t="shared" si="4"/>
        <v>0.35</v>
      </c>
    </row>
    <row r="23" spans="1:8" x14ac:dyDescent="0.35">
      <c r="A23">
        <v>22</v>
      </c>
      <c r="B23" t="s">
        <v>83</v>
      </c>
      <c r="C23">
        <v>2.4</v>
      </c>
      <c r="D23">
        <f t="shared" si="0"/>
        <v>0.38021124171160603</v>
      </c>
      <c r="E23">
        <f t="shared" si="1"/>
        <v>1.5079548921429726E-2</v>
      </c>
      <c r="F23">
        <f t="shared" si="2"/>
        <v>-1.8517507355860902E-3</v>
      </c>
      <c r="G23">
        <f t="shared" si="3"/>
        <v>2.7272727272727271</v>
      </c>
      <c r="H23">
        <f t="shared" si="4"/>
        <v>0.3666666666666667</v>
      </c>
    </row>
    <row r="24" spans="1:8" x14ac:dyDescent="0.35">
      <c r="A24">
        <v>23</v>
      </c>
      <c r="B24" t="s">
        <v>158</v>
      </c>
      <c r="C24">
        <v>2.48</v>
      </c>
      <c r="D24">
        <f t="shared" si="0"/>
        <v>0.39445168082621629</v>
      </c>
      <c r="E24">
        <f t="shared" si="1"/>
        <v>1.1784920935998599E-2</v>
      </c>
      <c r="F24">
        <f t="shared" si="2"/>
        <v>-1.2793518746396333E-3</v>
      </c>
      <c r="G24">
        <f t="shared" si="3"/>
        <v>2.6086956521739131</v>
      </c>
      <c r="H24">
        <f t="shared" si="4"/>
        <v>0.3833333333333333</v>
      </c>
    </row>
    <row r="25" spans="1:8" x14ac:dyDescent="0.35">
      <c r="A25">
        <v>24</v>
      </c>
      <c r="B25" t="s">
        <v>260</v>
      </c>
      <c r="C25">
        <v>2.66</v>
      </c>
      <c r="D25">
        <f t="shared" si="0"/>
        <v>0.42488163663106698</v>
      </c>
      <c r="E25">
        <f t="shared" si="1"/>
        <v>6.1040499963032346E-3</v>
      </c>
      <c r="F25">
        <f t="shared" si="2"/>
        <v>-4.7689978121085575E-4</v>
      </c>
      <c r="G25">
        <f t="shared" si="3"/>
        <v>2.5</v>
      </c>
      <c r="H25">
        <f t="shared" si="4"/>
        <v>0.4</v>
      </c>
    </row>
    <row r="26" spans="1:8" x14ac:dyDescent="0.35">
      <c r="A26">
        <v>25</v>
      </c>
      <c r="B26" t="s">
        <v>162</v>
      </c>
      <c r="C26">
        <v>2.7</v>
      </c>
      <c r="D26">
        <f t="shared" si="0"/>
        <v>0.43136376415898736</v>
      </c>
      <c r="E26">
        <f t="shared" si="1"/>
        <v>5.133191210878742E-3</v>
      </c>
      <c r="F26">
        <f t="shared" si="2"/>
        <v>-3.6777411830404627E-4</v>
      </c>
      <c r="G26">
        <f t="shared" si="3"/>
        <v>2.4</v>
      </c>
      <c r="H26">
        <f t="shared" si="4"/>
        <v>0.41666666666666669</v>
      </c>
    </row>
    <row r="27" spans="1:8" x14ac:dyDescent="0.35">
      <c r="A27">
        <v>26</v>
      </c>
      <c r="B27" t="s">
        <v>125</v>
      </c>
      <c r="C27">
        <v>2.93</v>
      </c>
      <c r="D27">
        <f t="shared" si="0"/>
        <v>0.4668676203541095</v>
      </c>
      <c r="E27">
        <f t="shared" si="1"/>
        <v>1.3062756929130088E-3</v>
      </c>
      <c r="F27">
        <f t="shared" si="2"/>
        <v>-4.7211985862563141E-5</v>
      </c>
      <c r="G27">
        <f t="shared" si="3"/>
        <v>2.3076923076923075</v>
      </c>
      <c r="H27">
        <f t="shared" si="4"/>
        <v>0.43333333333333335</v>
      </c>
    </row>
    <row r="28" spans="1:8" x14ac:dyDescent="0.35">
      <c r="A28">
        <v>27</v>
      </c>
      <c r="B28" t="s">
        <v>142</v>
      </c>
      <c r="C28">
        <v>2.97</v>
      </c>
      <c r="D28">
        <f t="shared" si="0"/>
        <v>0.47275644931721239</v>
      </c>
      <c r="E28">
        <f t="shared" si="1"/>
        <v>9.152807495402327E-4</v>
      </c>
      <c r="F28">
        <f t="shared" si="2"/>
        <v>-2.7690544288354612E-5</v>
      </c>
      <c r="G28">
        <f t="shared" si="3"/>
        <v>2.2222222222222223</v>
      </c>
      <c r="H28">
        <f t="shared" si="4"/>
        <v>0.44999999999999996</v>
      </c>
    </row>
    <row r="29" spans="1:8" x14ac:dyDescent="0.35">
      <c r="A29">
        <v>28</v>
      </c>
      <c r="B29" t="s">
        <v>77</v>
      </c>
      <c r="C29">
        <v>3.34</v>
      </c>
      <c r="D29">
        <f t="shared" si="0"/>
        <v>0.52374646681156445</v>
      </c>
      <c r="E29">
        <f t="shared" si="1"/>
        <v>4.2999871125940712E-4</v>
      </c>
      <c r="F29">
        <f t="shared" si="2"/>
        <v>8.9166296961203698E-6</v>
      </c>
      <c r="G29">
        <f t="shared" si="3"/>
        <v>2.1428571428571428</v>
      </c>
      <c r="H29">
        <f t="shared" si="4"/>
        <v>0.46666666666666667</v>
      </c>
    </row>
    <row r="30" spans="1:8" x14ac:dyDescent="0.35">
      <c r="A30">
        <v>29</v>
      </c>
      <c r="B30" t="s">
        <v>256</v>
      </c>
      <c r="C30">
        <v>3.52</v>
      </c>
      <c r="D30">
        <f t="shared" si="0"/>
        <v>0.54654266347813107</v>
      </c>
      <c r="E30">
        <f t="shared" si="1"/>
        <v>1.8950878674780149E-3</v>
      </c>
      <c r="F30">
        <f t="shared" si="2"/>
        <v>8.2498115262250314E-5</v>
      </c>
      <c r="G30">
        <f t="shared" si="3"/>
        <v>2.0689655172413794</v>
      </c>
      <c r="H30">
        <f t="shared" si="4"/>
        <v>0.48333333333333328</v>
      </c>
    </row>
    <row r="31" spans="1:8" x14ac:dyDescent="0.35">
      <c r="A31">
        <v>30</v>
      </c>
      <c r="B31" t="s">
        <v>100</v>
      </c>
      <c r="C31">
        <v>3.55</v>
      </c>
      <c r="D31">
        <f t="shared" si="0"/>
        <v>0.5502283530550941</v>
      </c>
      <c r="E31">
        <f t="shared" si="1"/>
        <v>2.2295675264904242E-3</v>
      </c>
      <c r="F31">
        <f t="shared" si="2"/>
        <v>1.052763805828488E-4</v>
      </c>
      <c r="G31">
        <f t="shared" si="3"/>
        <v>2</v>
      </c>
      <c r="H31">
        <f t="shared" si="4"/>
        <v>0.5</v>
      </c>
    </row>
    <row r="32" spans="1:8" x14ac:dyDescent="0.35">
      <c r="A32">
        <v>31</v>
      </c>
      <c r="B32" t="s">
        <v>171</v>
      </c>
      <c r="C32">
        <v>3.62</v>
      </c>
      <c r="D32">
        <f t="shared" si="0"/>
        <v>0.55870857053316569</v>
      </c>
      <c r="E32">
        <f t="shared" si="1"/>
        <v>3.1023244618762214E-3</v>
      </c>
      <c r="F32">
        <f t="shared" si="2"/>
        <v>1.7279486247424964E-4</v>
      </c>
      <c r="G32">
        <f t="shared" si="3"/>
        <v>1.935483870967742</v>
      </c>
      <c r="H32">
        <f t="shared" si="4"/>
        <v>0.51666666666666661</v>
      </c>
    </row>
    <row r="33" spans="1:8" x14ac:dyDescent="0.35">
      <c r="A33">
        <v>32</v>
      </c>
      <c r="B33" t="s">
        <v>31</v>
      </c>
      <c r="C33">
        <v>3.71</v>
      </c>
      <c r="D33">
        <f t="shared" si="0"/>
        <v>0.56937390961504586</v>
      </c>
      <c r="E33">
        <f t="shared" si="1"/>
        <v>4.4041609959544264E-3</v>
      </c>
      <c r="F33">
        <f t="shared" si="2"/>
        <v>2.9227709328715602E-4</v>
      </c>
      <c r="G33">
        <f t="shared" si="3"/>
        <v>1.875</v>
      </c>
      <c r="H33">
        <f t="shared" si="4"/>
        <v>0.53333333333333333</v>
      </c>
    </row>
    <row r="34" spans="1:8" x14ac:dyDescent="0.35">
      <c r="A34">
        <v>33</v>
      </c>
      <c r="B34" t="s">
        <v>44</v>
      </c>
      <c r="C34">
        <v>3.71</v>
      </c>
      <c r="D34">
        <f t="shared" si="0"/>
        <v>0.56937390961504586</v>
      </c>
      <c r="E34">
        <f t="shared" si="1"/>
        <v>4.4041609959544264E-3</v>
      </c>
      <c r="F34">
        <f t="shared" si="2"/>
        <v>2.9227709328715602E-4</v>
      </c>
      <c r="G34">
        <f t="shared" si="3"/>
        <v>1.8181818181818181</v>
      </c>
      <c r="H34">
        <f t="shared" si="4"/>
        <v>0.55000000000000004</v>
      </c>
    </row>
    <row r="35" spans="1:8" x14ac:dyDescent="0.35">
      <c r="A35">
        <v>34</v>
      </c>
      <c r="B35" t="s">
        <v>182</v>
      </c>
      <c r="C35">
        <v>3.78</v>
      </c>
      <c r="D35">
        <f t="shared" si="0"/>
        <v>0.57749179983722532</v>
      </c>
      <c r="E35">
        <f t="shared" si="1"/>
        <v>5.5475300857027957E-3</v>
      </c>
      <c r="F35">
        <f t="shared" si="2"/>
        <v>4.1318971181825116E-4</v>
      </c>
      <c r="G35">
        <f t="shared" si="3"/>
        <v>1.7647058823529411</v>
      </c>
      <c r="H35">
        <f t="shared" si="4"/>
        <v>0.56666666666666665</v>
      </c>
    </row>
    <row r="36" spans="1:8" x14ac:dyDescent="0.35">
      <c r="A36">
        <v>35</v>
      </c>
      <c r="B36" t="s">
        <v>208</v>
      </c>
      <c r="C36">
        <v>3.78</v>
      </c>
      <c r="D36">
        <f t="shared" si="0"/>
        <v>0.57749179983722532</v>
      </c>
      <c r="E36">
        <f t="shared" si="1"/>
        <v>5.5475300857027957E-3</v>
      </c>
      <c r="F36">
        <f t="shared" si="2"/>
        <v>4.1318971181825116E-4</v>
      </c>
      <c r="G36">
        <f t="shared" si="3"/>
        <v>1.7142857142857142</v>
      </c>
      <c r="H36">
        <f t="shared" si="4"/>
        <v>0.58333333333333337</v>
      </c>
    </row>
    <row r="37" spans="1:8" x14ac:dyDescent="0.35">
      <c r="A37">
        <v>36</v>
      </c>
      <c r="B37" t="s">
        <v>130</v>
      </c>
      <c r="C37">
        <v>4.0199999999999996</v>
      </c>
      <c r="D37">
        <f t="shared" si="0"/>
        <v>0.60422605308446997</v>
      </c>
      <c r="E37">
        <f t="shared" si="1"/>
        <v>1.0244677957997255E-2</v>
      </c>
      <c r="F37">
        <f t="shared" si="2"/>
        <v>1.0369252888721291E-3</v>
      </c>
      <c r="G37">
        <f t="shared" si="3"/>
        <v>1.6666666666666667</v>
      </c>
      <c r="H37">
        <f t="shared" si="4"/>
        <v>0.6</v>
      </c>
    </row>
    <row r="38" spans="1:8" x14ac:dyDescent="0.35">
      <c r="A38">
        <v>37</v>
      </c>
      <c r="B38" t="s">
        <v>194</v>
      </c>
      <c r="C38">
        <v>4.04</v>
      </c>
      <c r="D38">
        <f t="shared" si="0"/>
        <v>0.60638136511060492</v>
      </c>
      <c r="E38">
        <f t="shared" si="1"/>
        <v>1.0685627437138408E-2</v>
      </c>
      <c r="F38">
        <f t="shared" si="2"/>
        <v>1.1045872911545106E-3</v>
      </c>
      <c r="G38">
        <f t="shared" si="3"/>
        <v>1.6216216216216217</v>
      </c>
      <c r="H38">
        <f t="shared" si="4"/>
        <v>0.61666666666666659</v>
      </c>
    </row>
    <row r="39" spans="1:8" x14ac:dyDescent="0.35">
      <c r="A39">
        <v>38</v>
      </c>
      <c r="B39" t="s">
        <v>59</v>
      </c>
      <c r="C39">
        <v>4.18</v>
      </c>
      <c r="D39">
        <f t="shared" si="0"/>
        <v>0.62117628177503514</v>
      </c>
      <c r="E39">
        <f t="shared" si="1"/>
        <v>1.3963256788056542E-2</v>
      </c>
      <c r="F39">
        <f t="shared" si="2"/>
        <v>1.6499853467360787E-3</v>
      </c>
      <c r="G39">
        <f t="shared" si="3"/>
        <v>1.5789473684210527</v>
      </c>
      <c r="H39">
        <f t="shared" si="4"/>
        <v>0.6333333333333333</v>
      </c>
    </row>
    <row r="40" spans="1:8" x14ac:dyDescent="0.35">
      <c r="A40">
        <v>39</v>
      </c>
      <c r="B40" t="s">
        <v>243</v>
      </c>
      <c r="C40">
        <v>4.51</v>
      </c>
      <c r="D40">
        <f t="shared" si="0"/>
        <v>0.65417654187796048</v>
      </c>
      <c r="E40">
        <f t="shared" si="1"/>
        <v>2.285130629168268E-2</v>
      </c>
      <c r="F40">
        <f t="shared" si="2"/>
        <v>3.454351657665021E-3</v>
      </c>
      <c r="G40">
        <f t="shared" si="3"/>
        <v>1.5384615384615385</v>
      </c>
      <c r="H40">
        <f t="shared" si="4"/>
        <v>0.64999999999999991</v>
      </c>
    </row>
    <row r="41" spans="1:8" x14ac:dyDescent="0.35">
      <c r="A41">
        <v>40</v>
      </c>
      <c r="B41" t="s">
        <v>24</v>
      </c>
      <c r="C41">
        <v>4.54</v>
      </c>
      <c r="D41">
        <f t="shared" si="0"/>
        <v>0.65705585285710388</v>
      </c>
      <c r="E41">
        <f t="shared" si="1"/>
        <v>2.3730107365264385E-2</v>
      </c>
      <c r="F41">
        <f t="shared" si="2"/>
        <v>3.6555232859491939E-3</v>
      </c>
      <c r="G41">
        <f t="shared" si="3"/>
        <v>1.5</v>
      </c>
      <c r="H41">
        <f t="shared" si="4"/>
        <v>0.66666666666666663</v>
      </c>
    </row>
    <row r="42" spans="1:8" x14ac:dyDescent="0.35">
      <c r="A42">
        <v>41</v>
      </c>
      <c r="B42" t="s">
        <v>42</v>
      </c>
      <c r="C42">
        <v>4.54</v>
      </c>
      <c r="D42">
        <f t="shared" si="0"/>
        <v>0.65705585285710388</v>
      </c>
      <c r="E42">
        <f t="shared" si="1"/>
        <v>2.3730107365264385E-2</v>
      </c>
      <c r="F42">
        <f t="shared" si="2"/>
        <v>3.6555232859491939E-3</v>
      </c>
      <c r="G42">
        <f t="shared" si="3"/>
        <v>1.4634146341463414</v>
      </c>
      <c r="H42">
        <f t="shared" si="4"/>
        <v>0.68333333333333335</v>
      </c>
    </row>
    <row r="43" spans="1:8" x14ac:dyDescent="0.35">
      <c r="A43">
        <v>42</v>
      </c>
      <c r="B43" t="s">
        <v>105</v>
      </c>
      <c r="C43">
        <v>4.59</v>
      </c>
      <c r="D43">
        <f t="shared" si="0"/>
        <v>0.66181268553726125</v>
      </c>
      <c r="E43">
        <f t="shared" si="1"/>
        <v>2.5218274978806358E-2</v>
      </c>
      <c r="F43">
        <f t="shared" si="2"/>
        <v>4.0047283655980518E-3</v>
      </c>
      <c r="G43">
        <f t="shared" si="3"/>
        <v>1.4285714285714286</v>
      </c>
      <c r="H43">
        <f t="shared" si="4"/>
        <v>0.7</v>
      </c>
    </row>
    <row r="44" spans="1:8" x14ac:dyDescent="0.35">
      <c r="A44">
        <v>43</v>
      </c>
      <c r="B44" t="s">
        <v>200</v>
      </c>
      <c r="C44">
        <v>4.6399999999999997</v>
      </c>
      <c r="D44">
        <f t="shared" si="0"/>
        <v>0.66651798055488087</v>
      </c>
      <c r="E44">
        <f t="shared" si="1"/>
        <v>2.6734841218090676E-2</v>
      </c>
      <c r="F44">
        <f t="shared" si="2"/>
        <v>4.371358386636515E-3</v>
      </c>
      <c r="G44">
        <f t="shared" si="3"/>
        <v>1.3953488372093024</v>
      </c>
      <c r="H44">
        <f t="shared" si="4"/>
        <v>0.71666666666666667</v>
      </c>
    </row>
    <row r="45" spans="1:8" x14ac:dyDescent="0.35">
      <c r="A45">
        <v>44</v>
      </c>
      <c r="B45" t="s">
        <v>117</v>
      </c>
      <c r="C45">
        <v>4.6399999999999997</v>
      </c>
      <c r="D45">
        <f t="shared" si="0"/>
        <v>0.66651798055488087</v>
      </c>
      <c r="E45">
        <f t="shared" si="1"/>
        <v>2.6734841218090676E-2</v>
      </c>
      <c r="F45">
        <f t="shared" si="2"/>
        <v>4.371358386636515E-3</v>
      </c>
      <c r="G45">
        <f t="shared" si="3"/>
        <v>1.3636363636363635</v>
      </c>
      <c r="H45">
        <f t="shared" si="4"/>
        <v>0.73333333333333339</v>
      </c>
    </row>
    <row r="46" spans="1:8" x14ac:dyDescent="0.35">
      <c r="A46">
        <v>45</v>
      </c>
      <c r="B46" t="s">
        <v>214</v>
      </c>
      <c r="C46">
        <v>4.6900000000000004</v>
      </c>
      <c r="D46">
        <f t="shared" si="0"/>
        <v>0.67117284271508326</v>
      </c>
      <c r="E46">
        <f t="shared" si="1"/>
        <v>2.8278722656670707E-2</v>
      </c>
      <c r="F46">
        <f t="shared" si="2"/>
        <v>4.7554287916287321E-3</v>
      </c>
      <c r="G46">
        <f t="shared" si="3"/>
        <v>1.3333333333333333</v>
      </c>
      <c r="H46">
        <f t="shared" si="4"/>
        <v>0.75</v>
      </c>
    </row>
    <row r="47" spans="1:8" x14ac:dyDescent="0.35">
      <c r="A47">
        <v>46</v>
      </c>
      <c r="B47" t="s">
        <v>88</v>
      </c>
      <c r="C47">
        <v>4.8099999999999996</v>
      </c>
      <c r="D47">
        <f t="shared" si="0"/>
        <v>0.6821450763738317</v>
      </c>
      <c r="E47">
        <f t="shared" si="1"/>
        <v>3.2089355333534582E-2</v>
      </c>
      <c r="F47">
        <f t="shared" si="2"/>
        <v>5.7483273043664948E-3</v>
      </c>
      <c r="G47">
        <f t="shared" si="3"/>
        <v>1.3043478260869565</v>
      </c>
      <c r="H47">
        <f t="shared" si="4"/>
        <v>0.76666666666666661</v>
      </c>
    </row>
    <row r="48" spans="1:8" x14ac:dyDescent="0.35">
      <c r="A48">
        <v>47</v>
      </c>
      <c r="B48" t="s">
        <v>251</v>
      </c>
      <c r="C48">
        <v>5.21</v>
      </c>
      <c r="D48">
        <f t="shared" si="0"/>
        <v>0.71683772329952444</v>
      </c>
      <c r="E48">
        <f t="shared" si="1"/>
        <v>4.5722271075006114E-2</v>
      </c>
      <c r="F48">
        <f t="shared" si="2"/>
        <v>9.7766865432554508E-3</v>
      </c>
      <c r="G48">
        <f t="shared" si="3"/>
        <v>1.2765957446808511</v>
      </c>
      <c r="H48">
        <f t="shared" si="4"/>
        <v>0.78333333333333333</v>
      </c>
    </row>
    <row r="49" spans="1:8" x14ac:dyDescent="0.35">
      <c r="A49">
        <v>48</v>
      </c>
      <c r="B49" t="s">
        <v>190</v>
      </c>
      <c r="C49">
        <v>6.12</v>
      </c>
      <c r="D49">
        <f t="shared" si="0"/>
        <v>0.78675142214556115</v>
      </c>
      <c r="E49">
        <f t="shared" si="1"/>
        <v>8.0509162559933609E-2</v>
      </c>
      <c r="F49">
        <f t="shared" si="2"/>
        <v>2.2843779729115065E-2</v>
      </c>
      <c r="G49">
        <f t="shared" si="3"/>
        <v>1.25</v>
      </c>
      <c r="H49">
        <f t="shared" si="4"/>
        <v>0.8</v>
      </c>
    </row>
    <row r="50" spans="1:8" x14ac:dyDescent="0.35">
      <c r="A50">
        <v>49</v>
      </c>
      <c r="B50" t="s">
        <v>151</v>
      </c>
      <c r="C50">
        <v>6.12</v>
      </c>
      <c r="D50">
        <f t="shared" si="0"/>
        <v>0.78675142214556115</v>
      </c>
      <c r="E50">
        <f t="shared" si="1"/>
        <v>8.0509162559933609E-2</v>
      </c>
      <c r="F50">
        <f t="shared" si="2"/>
        <v>2.2843779729115065E-2</v>
      </c>
      <c r="G50">
        <f t="shared" si="3"/>
        <v>1.2244897959183674</v>
      </c>
      <c r="H50">
        <f t="shared" si="4"/>
        <v>0.81666666666666665</v>
      </c>
    </row>
    <row r="51" spans="1:8" x14ac:dyDescent="0.35">
      <c r="A51">
        <v>50</v>
      </c>
      <c r="B51" t="s">
        <v>52</v>
      </c>
      <c r="C51">
        <v>6.27</v>
      </c>
      <c r="D51">
        <f t="shared" si="0"/>
        <v>0.79726754083071638</v>
      </c>
      <c r="E51">
        <f t="shared" si="1"/>
        <v>8.6587467065482662E-2</v>
      </c>
      <c r="F51">
        <f t="shared" si="2"/>
        <v>2.5479010230438828E-2</v>
      </c>
      <c r="G51">
        <f t="shared" si="3"/>
        <v>1.2</v>
      </c>
      <c r="H51">
        <f t="shared" si="4"/>
        <v>0.83333333333333337</v>
      </c>
    </row>
    <row r="52" spans="1:8" x14ac:dyDescent="0.35">
      <c r="A52">
        <v>51</v>
      </c>
      <c r="B52" t="s">
        <v>136</v>
      </c>
      <c r="C52">
        <v>7.01</v>
      </c>
      <c r="D52">
        <f t="shared" si="0"/>
        <v>0.84571801796665869</v>
      </c>
      <c r="E52">
        <f t="shared" si="1"/>
        <v>0.11744874683031907</v>
      </c>
      <c r="F52">
        <f t="shared" si="2"/>
        <v>4.0250620599208788E-2</v>
      </c>
      <c r="G52">
        <f t="shared" si="3"/>
        <v>1.1764705882352942</v>
      </c>
      <c r="H52">
        <f t="shared" si="4"/>
        <v>0.85</v>
      </c>
    </row>
    <row r="53" spans="1:8" x14ac:dyDescent="0.35">
      <c r="A53">
        <v>52</v>
      </c>
      <c r="B53" t="s">
        <v>167</v>
      </c>
      <c r="C53">
        <v>7.11</v>
      </c>
      <c r="D53">
        <f t="shared" si="0"/>
        <v>0.85186960072976636</v>
      </c>
      <c r="E53">
        <f t="shared" si="1"/>
        <v>0.12170298157748605</v>
      </c>
      <c r="F53">
        <f t="shared" si="2"/>
        <v>4.2457246680563387E-2</v>
      </c>
      <c r="G53">
        <f t="shared" si="3"/>
        <v>1.1538461538461537</v>
      </c>
      <c r="H53">
        <f t="shared" si="4"/>
        <v>0.8666666666666667</v>
      </c>
    </row>
    <row r="54" spans="1:8" x14ac:dyDescent="0.35">
      <c r="A54">
        <v>53</v>
      </c>
      <c r="B54" t="s">
        <v>186</v>
      </c>
      <c r="C54">
        <v>7.42</v>
      </c>
      <c r="D54">
        <f t="shared" si="0"/>
        <v>0.87040390527902711</v>
      </c>
      <c r="E54">
        <f t="shared" si="1"/>
        <v>0.13497824009674561</v>
      </c>
      <c r="F54">
        <f t="shared" si="2"/>
        <v>4.9590175126168749E-2</v>
      </c>
      <c r="G54">
        <f t="shared" si="3"/>
        <v>1.1320754716981132</v>
      </c>
      <c r="H54">
        <f t="shared" si="4"/>
        <v>0.8833333333333333</v>
      </c>
    </row>
    <row r="55" spans="1:8" x14ac:dyDescent="0.35">
      <c r="A55">
        <v>54</v>
      </c>
      <c r="B55" t="s">
        <v>231</v>
      </c>
      <c r="C55">
        <v>7.61</v>
      </c>
      <c r="D55">
        <f t="shared" si="0"/>
        <v>0.88138465677057287</v>
      </c>
      <c r="E55">
        <f t="shared" si="1"/>
        <v>0.14316733810527982</v>
      </c>
      <c r="F55">
        <f t="shared" si="2"/>
        <v>5.417088432272639E-2</v>
      </c>
      <c r="G55">
        <f t="shared" si="3"/>
        <v>1.1111111111111112</v>
      </c>
      <c r="H55">
        <f t="shared" si="4"/>
        <v>0.89999999999999991</v>
      </c>
    </row>
    <row r="56" spans="1:8" x14ac:dyDescent="0.35">
      <c r="A56">
        <v>55</v>
      </c>
      <c r="B56" t="s">
        <v>204</v>
      </c>
      <c r="C56">
        <v>7.65</v>
      </c>
      <c r="D56">
        <f t="shared" si="0"/>
        <v>0.88366143515361761</v>
      </c>
      <c r="E56">
        <f t="shared" si="1"/>
        <v>0.14489547204611553</v>
      </c>
      <c r="F56">
        <f t="shared" si="2"/>
        <v>5.515466119030351E-2</v>
      </c>
      <c r="G56">
        <f t="shared" si="3"/>
        <v>1.0909090909090908</v>
      </c>
      <c r="H56">
        <f t="shared" si="4"/>
        <v>0.91666666666666674</v>
      </c>
    </row>
    <row r="57" spans="1:8" x14ac:dyDescent="0.35">
      <c r="A57">
        <v>56</v>
      </c>
      <c r="B57" t="s">
        <v>178</v>
      </c>
      <c r="C57">
        <v>7.65</v>
      </c>
      <c r="D57">
        <f t="shared" si="0"/>
        <v>0.88366143515361761</v>
      </c>
      <c r="E57">
        <f t="shared" si="1"/>
        <v>0.14489547204611553</v>
      </c>
      <c r="F57">
        <f t="shared" si="2"/>
        <v>5.515466119030351E-2</v>
      </c>
      <c r="G57">
        <f t="shared" si="3"/>
        <v>1.0714285714285714</v>
      </c>
      <c r="H57">
        <f t="shared" si="4"/>
        <v>0.93333333333333335</v>
      </c>
    </row>
    <row r="58" spans="1:8" x14ac:dyDescent="0.35">
      <c r="A58">
        <v>57</v>
      </c>
      <c r="B58" t="s">
        <v>220</v>
      </c>
      <c r="C58">
        <v>10.14</v>
      </c>
      <c r="D58">
        <f t="shared" si="0"/>
        <v>1.0060379549973173</v>
      </c>
      <c r="E58">
        <f t="shared" si="1"/>
        <v>0.25303706663387515</v>
      </c>
      <c r="F58">
        <f t="shared" si="2"/>
        <v>0.12728470386252624</v>
      </c>
      <c r="G58">
        <f t="shared" si="3"/>
        <v>1.0526315789473684</v>
      </c>
      <c r="H58">
        <f t="shared" si="4"/>
        <v>0.95000000000000007</v>
      </c>
    </row>
    <row r="59" spans="1:8" x14ac:dyDescent="0.35">
      <c r="A59">
        <v>58</v>
      </c>
      <c r="B59" t="s">
        <v>66</v>
      </c>
      <c r="C59">
        <v>10.51</v>
      </c>
      <c r="D59">
        <f t="shared" si="0"/>
        <v>1.0216027160282422</v>
      </c>
      <c r="E59">
        <f t="shared" si="1"/>
        <v>0.26893834648280968</v>
      </c>
      <c r="F59">
        <f t="shared" si="2"/>
        <v>0.13946945234289285</v>
      </c>
      <c r="G59">
        <f t="shared" si="3"/>
        <v>1.0344827586206897</v>
      </c>
      <c r="H59">
        <f t="shared" si="4"/>
        <v>0.96666666666666656</v>
      </c>
    </row>
    <row r="60" spans="1:8" x14ac:dyDescent="0.35">
      <c r="A60">
        <v>59</v>
      </c>
      <c r="B60" t="s">
        <v>92</v>
      </c>
      <c r="C60">
        <v>17.059999999999999</v>
      </c>
      <c r="D60">
        <f t="shared" si="0"/>
        <v>1.2319790268315043</v>
      </c>
      <c r="E60">
        <f t="shared" si="1"/>
        <v>0.53139575965871033</v>
      </c>
      <c r="F60">
        <f t="shared" si="2"/>
        <v>0.387371019739638</v>
      </c>
      <c r="G60">
        <f t="shared" si="3"/>
        <v>1.0169491525423728</v>
      </c>
      <c r="H60">
        <f t="shared" si="4"/>
        <v>0.98333333333333339</v>
      </c>
    </row>
    <row r="63" spans="1:8" x14ac:dyDescent="0.35">
      <c r="B63" t="s">
        <v>287</v>
      </c>
      <c r="C63" t="s">
        <v>292</v>
      </c>
      <c r="D63" t="s">
        <v>293</v>
      </c>
      <c r="E63" t="s">
        <v>288</v>
      </c>
      <c r="F63" t="s">
        <v>289</v>
      </c>
      <c r="G63" t="s">
        <v>290</v>
      </c>
      <c r="H63" s="1" t="s">
        <v>291</v>
      </c>
    </row>
    <row r="64" spans="1:8" x14ac:dyDescent="0.35">
      <c r="B64">
        <v>2</v>
      </c>
      <c r="C64">
        <v>-1.7000000000000001E-2</v>
      </c>
      <c r="D64">
        <v>-3.3000000000000002E-2</v>
      </c>
      <c r="E64">
        <f>(C64-D64)/($K$9-$K$10)</f>
        <v>-0.16</v>
      </c>
      <c r="F64" s="2">
        <f>C64+(E64*($K$8-$K$9))</f>
        <v>-3.105573972011251E-2</v>
      </c>
      <c r="G64" s="2">
        <f t="shared" ref="G64:G70" si="5">$K$3+(F64*$K$7)</f>
        <v>0.4941422253740067</v>
      </c>
      <c r="H64" s="3">
        <f t="shared" ref="H64:H70" si="6">10^G64</f>
        <v>3.1199111441136549</v>
      </c>
    </row>
    <row r="65" spans="2:8" x14ac:dyDescent="0.35">
      <c r="B65">
        <v>5</v>
      </c>
      <c r="C65">
        <v>0.83599999999999997</v>
      </c>
      <c r="D65">
        <v>0.83</v>
      </c>
      <c r="E65">
        <f t="shared" ref="E65:E70" si="7">(C65-D65)/($K$9-$K$10)</f>
        <v>-6.0000000000000053E-2</v>
      </c>
      <c r="F65" s="2">
        <f t="shared" ref="F65:F70" si="8">C65+(E65*($K$8-$K$9))</f>
        <v>0.83072909760495772</v>
      </c>
      <c r="G65" s="2">
        <f t="shared" si="5"/>
        <v>0.74022113063500483</v>
      </c>
      <c r="H65" s="3">
        <f t="shared" si="6"/>
        <v>5.4982075598851239</v>
      </c>
    </row>
    <row r="66" spans="2:8" x14ac:dyDescent="0.35">
      <c r="B66">
        <v>10</v>
      </c>
      <c r="C66">
        <v>1.292</v>
      </c>
      <c r="D66">
        <v>1.3009999999999999</v>
      </c>
      <c r="E66">
        <f t="shared" si="7"/>
        <v>8.999999999999897E-2</v>
      </c>
      <c r="F66" s="2">
        <f t="shared" si="8"/>
        <v>1.2999063535925632</v>
      </c>
      <c r="G66" s="2">
        <f t="shared" si="5"/>
        <v>0.87419265174595118</v>
      </c>
      <c r="H66" s="3">
        <f t="shared" si="6"/>
        <v>7.4850145990843666</v>
      </c>
    </row>
    <row r="67" spans="2:8" x14ac:dyDescent="0.35">
      <c r="B67">
        <v>25</v>
      </c>
      <c r="C67">
        <v>1.7849999999999999</v>
      </c>
      <c r="D67">
        <v>1.8180000000000001</v>
      </c>
      <c r="E67">
        <f t="shared" si="7"/>
        <v>0.3300000000000014</v>
      </c>
      <c r="F67" s="2">
        <f t="shared" si="8"/>
        <v>1.8139899631727321</v>
      </c>
      <c r="G67" s="2">
        <f t="shared" si="5"/>
        <v>1.0209869864557319</v>
      </c>
      <c r="H67" s="3">
        <f t="shared" si="6"/>
        <v>10.49510979801844</v>
      </c>
    </row>
    <row r="68" spans="2:8" x14ac:dyDescent="0.35">
      <c r="B68">
        <v>50</v>
      </c>
      <c r="C68">
        <v>2.1070000000000002</v>
      </c>
      <c r="D68">
        <v>2.1589999999999998</v>
      </c>
      <c r="E68">
        <f t="shared" si="7"/>
        <v>0.51999999999999602</v>
      </c>
      <c r="F68" s="2">
        <f t="shared" si="8"/>
        <v>2.1526811540903656</v>
      </c>
      <c r="G68" s="2">
        <f t="shared" si="5"/>
        <v>1.1176987802501692</v>
      </c>
      <c r="H68" s="3">
        <f t="shared" si="6"/>
        <v>13.112900935755444</v>
      </c>
    </row>
    <row r="69" spans="2:8" x14ac:dyDescent="0.35">
      <c r="B69">
        <v>100</v>
      </c>
      <c r="C69">
        <v>2.4</v>
      </c>
      <c r="D69">
        <v>2.472</v>
      </c>
      <c r="E69">
        <f t="shared" si="7"/>
        <v>0.72000000000000064</v>
      </c>
      <c r="F69" s="2">
        <f t="shared" si="8"/>
        <v>2.4632508287405064</v>
      </c>
      <c r="G69" s="2">
        <f t="shared" si="5"/>
        <v>1.2063805976077231</v>
      </c>
      <c r="H69" s="3">
        <f t="shared" si="6"/>
        <v>16.08350126691823</v>
      </c>
    </row>
    <row r="70" spans="2:8" x14ac:dyDescent="0.35">
      <c r="B70">
        <v>200</v>
      </c>
      <c r="C70">
        <v>2.67</v>
      </c>
      <c r="D70">
        <v>2.7629999999999999</v>
      </c>
      <c r="E70">
        <f t="shared" si="7"/>
        <v>0.92999999999999972</v>
      </c>
      <c r="F70" s="2">
        <f t="shared" si="8"/>
        <v>2.7516989871231541</v>
      </c>
      <c r="G70" s="2">
        <f t="shared" si="5"/>
        <v>1.2887457123847175</v>
      </c>
      <c r="H70" s="3">
        <f t="shared" si="6"/>
        <v>19.442213699825981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2019-04-16T12:05:57Z</dcterms:modified>
</cp:coreProperties>
</file>