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Garm\"/>
    </mc:Choice>
  </mc:AlternateContent>
  <xr:revisionPtr revIDLastSave="0" documentId="13_ncr:1_{7363A157-98EB-4EC3-A1F7-39D35EF7A6DC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3" l="1"/>
  <c r="E49" i="3"/>
  <c r="E48" i="3"/>
  <c r="E47" i="3"/>
  <c r="E46" i="3"/>
  <c r="E45" i="3"/>
  <c r="E44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G37" i="3" s="1"/>
  <c r="H37" i="3" s="1"/>
  <c r="E50" i="2"/>
  <c r="E49" i="2"/>
  <c r="E48" i="2"/>
  <c r="E47" i="2"/>
  <c r="E46" i="2"/>
  <c r="E45" i="2"/>
  <c r="E44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29" i="2" s="1"/>
  <c r="H29" i="2" s="1"/>
  <c r="I23" i="1"/>
  <c r="I4" i="1"/>
  <c r="I36" i="1"/>
  <c r="I28" i="1"/>
  <c r="I34" i="1"/>
  <c r="I12" i="1"/>
  <c r="I24" i="1"/>
  <c r="I27" i="1"/>
  <c r="I3" i="1"/>
  <c r="I41" i="1"/>
  <c r="I17" i="1"/>
  <c r="I31" i="1"/>
  <c r="I22" i="1"/>
  <c r="I21" i="1"/>
  <c r="I8" i="1"/>
  <c r="I18" i="1"/>
  <c r="I38" i="1"/>
  <c r="I20" i="1"/>
  <c r="I30" i="1"/>
  <c r="I9" i="1"/>
  <c r="I25" i="1"/>
  <c r="I29" i="1"/>
  <c r="I6" i="1"/>
  <c r="I32" i="1"/>
  <c r="I7" i="1"/>
  <c r="I40" i="1"/>
  <c r="I33" i="1"/>
  <c r="I19" i="1"/>
  <c r="I35" i="1"/>
  <c r="I14" i="1"/>
  <c r="I16" i="1"/>
  <c r="I15" i="1"/>
  <c r="I13" i="1"/>
  <c r="I26" i="1"/>
  <c r="I11" i="1"/>
  <c r="I39" i="1"/>
  <c r="I5" i="1"/>
  <c r="I10" i="1"/>
  <c r="H23" i="1"/>
  <c r="H4" i="1"/>
  <c r="H36" i="1"/>
  <c r="H28" i="1"/>
  <c r="H34" i="1"/>
  <c r="H12" i="1"/>
  <c r="H24" i="1"/>
  <c r="H27" i="1"/>
  <c r="H3" i="1"/>
  <c r="H41" i="1"/>
  <c r="H17" i="1"/>
  <c r="H31" i="1"/>
  <c r="H22" i="1"/>
  <c r="H21" i="1"/>
  <c r="H8" i="1"/>
  <c r="H18" i="1"/>
  <c r="H38" i="1"/>
  <c r="H20" i="1"/>
  <c r="H30" i="1"/>
  <c r="H9" i="1"/>
  <c r="H25" i="1"/>
  <c r="H29" i="1"/>
  <c r="H6" i="1"/>
  <c r="H32" i="1"/>
  <c r="H7" i="1"/>
  <c r="H40" i="1"/>
  <c r="H33" i="1"/>
  <c r="H19" i="1"/>
  <c r="H35" i="1"/>
  <c r="H14" i="1"/>
  <c r="H16" i="1"/>
  <c r="H15" i="1"/>
  <c r="H13" i="1"/>
  <c r="H26" i="1"/>
  <c r="H11" i="1"/>
  <c r="H39" i="1"/>
  <c r="H5" i="1"/>
  <c r="H10" i="1"/>
  <c r="I37" i="1"/>
  <c r="H37" i="1"/>
  <c r="G14" i="3" l="1"/>
  <c r="H14" i="3" s="1"/>
  <c r="G30" i="3"/>
  <c r="H30" i="3" s="1"/>
  <c r="G18" i="3"/>
  <c r="H18" i="3" s="1"/>
  <c r="G34" i="3"/>
  <c r="H34" i="3" s="1"/>
  <c r="G22" i="3"/>
  <c r="H22" i="3" s="1"/>
  <c r="G38" i="3"/>
  <c r="H38" i="3" s="1"/>
  <c r="G10" i="3"/>
  <c r="H10" i="3" s="1"/>
  <c r="G26" i="3"/>
  <c r="H26" i="3" s="1"/>
  <c r="F38" i="3"/>
  <c r="K8" i="3"/>
  <c r="F44" i="3" s="1"/>
  <c r="K6" i="3"/>
  <c r="K7" i="3"/>
  <c r="K3" i="3"/>
  <c r="F10" i="3" s="1"/>
  <c r="F3" i="3"/>
  <c r="E3" i="3"/>
  <c r="F5" i="3"/>
  <c r="F7" i="3"/>
  <c r="E7" i="3"/>
  <c r="E9" i="3"/>
  <c r="E13" i="3"/>
  <c r="F13" i="3"/>
  <c r="F17" i="3"/>
  <c r="E21" i="3"/>
  <c r="F21" i="3"/>
  <c r="F25" i="3"/>
  <c r="E25" i="3"/>
  <c r="F29" i="3"/>
  <c r="E29" i="3"/>
  <c r="F33" i="3"/>
  <c r="E33" i="3"/>
  <c r="G6" i="3"/>
  <c r="H6" i="3" s="1"/>
  <c r="G8" i="3"/>
  <c r="H8" i="3" s="1"/>
  <c r="G15" i="3"/>
  <c r="H15" i="3" s="1"/>
  <c r="G27" i="3"/>
  <c r="H27" i="3" s="1"/>
  <c r="G35" i="3"/>
  <c r="H35" i="3" s="1"/>
  <c r="E37" i="3"/>
  <c r="G39" i="3"/>
  <c r="H39" i="3" s="1"/>
  <c r="E10" i="3"/>
  <c r="G12" i="3"/>
  <c r="H12" i="3" s="1"/>
  <c r="E14" i="3"/>
  <c r="G16" i="3"/>
  <c r="H16" i="3" s="1"/>
  <c r="E18" i="3"/>
  <c r="G20" i="3"/>
  <c r="H20" i="3" s="1"/>
  <c r="E22" i="3"/>
  <c r="G24" i="3"/>
  <c r="H24" i="3" s="1"/>
  <c r="E26" i="3"/>
  <c r="G28" i="3"/>
  <c r="H28" i="3" s="1"/>
  <c r="E30" i="3"/>
  <c r="G32" i="3"/>
  <c r="H32" i="3" s="1"/>
  <c r="E34" i="3"/>
  <c r="G36" i="3"/>
  <c r="H36" i="3" s="1"/>
  <c r="E38" i="3"/>
  <c r="G40" i="3"/>
  <c r="H40" i="3" s="1"/>
  <c r="G2" i="3"/>
  <c r="H2" i="3" s="1"/>
  <c r="G4" i="3"/>
  <c r="H4" i="3" s="1"/>
  <c r="G11" i="3"/>
  <c r="H11" i="3" s="1"/>
  <c r="G19" i="3"/>
  <c r="H19" i="3" s="1"/>
  <c r="G23" i="3"/>
  <c r="H23" i="3" s="1"/>
  <c r="G31" i="3"/>
  <c r="H31" i="3" s="1"/>
  <c r="G3" i="3"/>
  <c r="H3" i="3" s="1"/>
  <c r="G5" i="3"/>
  <c r="H5" i="3" s="1"/>
  <c r="G7" i="3"/>
  <c r="H7" i="3" s="1"/>
  <c r="G9" i="3"/>
  <c r="H9" i="3" s="1"/>
  <c r="G13" i="3"/>
  <c r="H13" i="3" s="1"/>
  <c r="G17" i="3"/>
  <c r="H17" i="3" s="1"/>
  <c r="G21" i="3"/>
  <c r="H21" i="3" s="1"/>
  <c r="G25" i="3"/>
  <c r="H25" i="3" s="1"/>
  <c r="G29" i="3"/>
  <c r="H29" i="3" s="1"/>
  <c r="G33" i="3"/>
  <c r="H33" i="3" s="1"/>
  <c r="K8" i="2"/>
  <c r="K6" i="2"/>
  <c r="G17" i="2"/>
  <c r="H17" i="2" s="1"/>
  <c r="G33" i="2"/>
  <c r="H33" i="2" s="1"/>
  <c r="F47" i="2"/>
  <c r="G21" i="2"/>
  <c r="H21" i="2" s="1"/>
  <c r="G37" i="2"/>
  <c r="H37" i="2" s="1"/>
  <c r="F44" i="2"/>
  <c r="F48" i="2"/>
  <c r="G5" i="2"/>
  <c r="H5" i="2" s="1"/>
  <c r="G7" i="2"/>
  <c r="H7" i="2" s="1"/>
  <c r="G9" i="2"/>
  <c r="H9" i="2" s="1"/>
  <c r="G25" i="2"/>
  <c r="H25" i="2" s="1"/>
  <c r="F45" i="2"/>
  <c r="F49" i="2"/>
  <c r="G3" i="2"/>
  <c r="H3" i="2" s="1"/>
  <c r="G13" i="2"/>
  <c r="H13" i="2" s="1"/>
  <c r="F46" i="2"/>
  <c r="F50" i="2"/>
  <c r="F4" i="2"/>
  <c r="G10" i="2"/>
  <c r="H10" i="2" s="1"/>
  <c r="G14" i="2"/>
  <c r="H14" i="2" s="1"/>
  <c r="G18" i="2"/>
  <c r="H18" i="2" s="1"/>
  <c r="G22" i="2"/>
  <c r="H22" i="2" s="1"/>
  <c r="G26" i="2"/>
  <c r="H26" i="2" s="1"/>
  <c r="G30" i="2"/>
  <c r="H30" i="2" s="1"/>
  <c r="G34" i="2"/>
  <c r="H34" i="2" s="1"/>
  <c r="G38" i="2"/>
  <c r="H38" i="2" s="1"/>
  <c r="K3" i="2"/>
  <c r="F17" i="2" s="1"/>
  <c r="G4" i="2"/>
  <c r="H4" i="2" s="1"/>
  <c r="K7" i="2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31" i="2"/>
  <c r="H31" i="2" s="1"/>
  <c r="G35" i="2"/>
  <c r="H35" i="2" s="1"/>
  <c r="G39" i="2"/>
  <c r="H39" i="2" s="1"/>
  <c r="G2" i="2"/>
  <c r="H2" i="2" s="1"/>
  <c r="G6" i="2"/>
  <c r="H6" i="2" s="1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G36" i="2"/>
  <c r="H36" i="2" s="1"/>
  <c r="G40" i="2"/>
  <c r="H40" i="2" s="1"/>
  <c r="F50" i="3" l="1"/>
  <c r="G50" i="3" s="1"/>
  <c r="H50" i="3" s="1"/>
  <c r="F30" i="3"/>
  <c r="F14" i="3"/>
  <c r="F47" i="3"/>
  <c r="G47" i="3" s="1"/>
  <c r="H47" i="3" s="1"/>
  <c r="F46" i="3"/>
  <c r="G46" i="3" s="1"/>
  <c r="H46" i="3" s="1"/>
  <c r="E39" i="3"/>
  <c r="E35" i="3"/>
  <c r="E31" i="3"/>
  <c r="E27" i="3"/>
  <c r="E23" i="3"/>
  <c r="E19" i="3"/>
  <c r="E15" i="3"/>
  <c r="E11" i="3"/>
  <c r="E8" i="3"/>
  <c r="E6" i="3"/>
  <c r="E4" i="3"/>
  <c r="E2" i="3"/>
  <c r="F16" i="3"/>
  <c r="E40" i="3"/>
  <c r="G44" i="3"/>
  <c r="H44" i="3" s="1"/>
  <c r="F40" i="3"/>
  <c r="F36" i="3"/>
  <c r="F32" i="3"/>
  <c r="F28" i="3"/>
  <c r="F24" i="3"/>
  <c r="F20" i="3"/>
  <c r="F12" i="3"/>
  <c r="F39" i="3"/>
  <c r="E36" i="3"/>
  <c r="F35" i="3"/>
  <c r="F4" i="3"/>
  <c r="F2" i="3"/>
  <c r="F23" i="3"/>
  <c r="F19" i="3"/>
  <c r="E32" i="3"/>
  <c r="E28" i="3"/>
  <c r="E24" i="3"/>
  <c r="E20" i="3"/>
  <c r="E16" i="3"/>
  <c r="E12" i="3"/>
  <c r="F8" i="3"/>
  <c r="F6" i="3"/>
  <c r="F31" i="3"/>
  <c r="F27" i="3"/>
  <c r="F15" i="3"/>
  <c r="F11" i="3"/>
  <c r="F48" i="3"/>
  <c r="G48" i="3" s="1"/>
  <c r="H48" i="3" s="1"/>
  <c r="F45" i="3"/>
  <c r="G45" i="3" s="1"/>
  <c r="H45" i="3" s="1"/>
  <c r="F22" i="3"/>
  <c r="F37" i="3"/>
  <c r="F49" i="3"/>
  <c r="G49" i="3" s="1"/>
  <c r="H49" i="3" s="1"/>
  <c r="E17" i="3"/>
  <c r="F9" i="3"/>
  <c r="E5" i="3"/>
  <c r="F26" i="3"/>
  <c r="F18" i="3"/>
  <c r="F34" i="3"/>
  <c r="F7" i="2"/>
  <c r="F31" i="2"/>
  <c r="E26" i="2"/>
  <c r="F32" i="2"/>
  <c r="F9" i="2"/>
  <c r="F16" i="2"/>
  <c r="F27" i="2"/>
  <c r="E36" i="2"/>
  <c r="E28" i="2"/>
  <c r="E20" i="2"/>
  <c r="E12" i="2"/>
  <c r="F29" i="2"/>
  <c r="F13" i="2"/>
  <c r="F5" i="2"/>
  <c r="F28" i="2"/>
  <c r="F23" i="2"/>
  <c r="F40" i="2"/>
  <c r="F24" i="2"/>
  <c r="F2" i="2"/>
  <c r="F39" i="2"/>
  <c r="F20" i="2"/>
  <c r="E38" i="2"/>
  <c r="E22" i="2"/>
  <c r="F3" i="2"/>
  <c r="F6" i="2"/>
  <c r="E18" i="2"/>
  <c r="E10" i="2"/>
  <c r="F37" i="2"/>
  <c r="E14" i="2"/>
  <c r="F36" i="2"/>
  <c r="F25" i="2"/>
  <c r="F21" i="2"/>
  <c r="E7" i="2"/>
  <c r="E3" i="2"/>
  <c r="E39" i="2"/>
  <c r="E35" i="2"/>
  <c r="E31" i="2"/>
  <c r="E27" i="2"/>
  <c r="F22" i="2"/>
  <c r="F18" i="2"/>
  <c r="E11" i="2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E37" i="2"/>
  <c r="E33" i="2"/>
  <c r="E29" i="2"/>
  <c r="E25" i="2"/>
  <c r="E21" i="2"/>
  <c r="E17" i="2"/>
  <c r="E13" i="2"/>
  <c r="E9" i="2"/>
  <c r="E5" i="2"/>
  <c r="F38" i="2"/>
  <c r="F34" i="2"/>
  <c r="F30" i="2"/>
  <c r="F26" i="2"/>
  <c r="E15" i="2"/>
  <c r="E8" i="2"/>
  <c r="E6" i="2"/>
  <c r="E4" i="2"/>
  <c r="E2" i="2"/>
  <c r="E23" i="2"/>
  <c r="E19" i="2"/>
  <c r="F14" i="2"/>
  <c r="F10" i="2"/>
  <c r="E40" i="2"/>
  <c r="E32" i="2"/>
  <c r="E24" i="2"/>
  <c r="E16" i="2"/>
  <c r="F35" i="2"/>
  <c r="F19" i="2"/>
  <c r="F12" i="2"/>
  <c r="E34" i="2"/>
  <c r="F15" i="2"/>
  <c r="E30" i="2"/>
  <c r="F11" i="2"/>
  <c r="F33" i="2"/>
  <c r="F8" i="2"/>
  <c r="K5" i="3" l="1"/>
  <c r="K4" i="3"/>
  <c r="K4" i="2"/>
  <c r="K5" i="2"/>
</calcChain>
</file>

<file path=xl/sharedStrings.xml><?xml version="1.0" encoding="utf-8"?>
<sst xmlns="http://schemas.openxmlformats.org/spreadsheetml/2006/main" count="411" uniqueCount="230">
  <si>
    <t>Garm</t>
  </si>
  <si>
    <t>start_date</t>
  </si>
  <si>
    <t>end_date</t>
  </si>
  <si>
    <t>duration</t>
  </si>
  <si>
    <t>peak</t>
  </si>
  <si>
    <t>sum</t>
  </si>
  <si>
    <t>average</t>
  </si>
  <si>
    <t>median</t>
  </si>
  <si>
    <t>01/01/1936</t>
  </si>
  <si>
    <t>08/01/1936</t>
  </si>
  <si>
    <t>7</t>
  </si>
  <si>
    <t>-1.86</t>
  </si>
  <si>
    <t>-7.93</t>
  </si>
  <si>
    <t>-1.13</t>
  </si>
  <si>
    <t>-1.21</t>
  </si>
  <si>
    <t>11/01/1936</t>
  </si>
  <si>
    <t>05/01/1937</t>
  </si>
  <si>
    <t>6</t>
  </si>
  <si>
    <t>-1.15</t>
  </si>
  <si>
    <t>-4.37</t>
  </si>
  <si>
    <t>-0.73</t>
  </si>
  <si>
    <t>-0.7</t>
  </si>
  <si>
    <t>09/01/1937</t>
  </si>
  <si>
    <t>10/01/1937</t>
  </si>
  <si>
    <t>1</t>
  </si>
  <si>
    <t>-1.09</t>
  </si>
  <si>
    <t>04/01/1938</t>
  </si>
  <si>
    <t>09/01/1938</t>
  </si>
  <si>
    <t>5</t>
  </si>
  <si>
    <t>-2.51</t>
  </si>
  <si>
    <t>-7.92</t>
  </si>
  <si>
    <t>-1.58</t>
  </si>
  <si>
    <t>-1.46</t>
  </si>
  <si>
    <t>04/01/1940</t>
  </si>
  <si>
    <t>09/01/1940</t>
  </si>
  <si>
    <t>-1.54</t>
  </si>
  <si>
    <t>-5.46</t>
  </si>
  <si>
    <t>-1.4</t>
  </si>
  <si>
    <t>07/01/1941</t>
  </si>
  <si>
    <t>01/01/1942</t>
  </si>
  <si>
    <t>-2.26</t>
  </si>
  <si>
    <t>-7.23</t>
  </si>
  <si>
    <t>-1.12</t>
  </si>
  <si>
    <t>09/01/1942</t>
  </si>
  <si>
    <t>11/01/1942</t>
  </si>
  <si>
    <t>2</t>
  </si>
  <si>
    <t>-1.49</t>
  </si>
  <si>
    <t>-2.1</t>
  </si>
  <si>
    <t>-1.05</t>
  </si>
  <si>
    <t>06/01/1943</t>
  </si>
  <si>
    <t>10/01/1943</t>
  </si>
  <si>
    <t>4</t>
  </si>
  <si>
    <t>-1.47</t>
  </si>
  <si>
    <t>-4.45</t>
  </si>
  <si>
    <t>-1.11</t>
  </si>
  <si>
    <t>-1.1</t>
  </si>
  <si>
    <t>03/01/1944</t>
  </si>
  <si>
    <t>10/01/1944</t>
  </si>
  <si>
    <t>-1.42</t>
  </si>
  <si>
    <t>-5.43</t>
  </si>
  <si>
    <t>-0.78</t>
  </si>
  <si>
    <t>-0.61</t>
  </si>
  <si>
    <t>01/01/1945</t>
  </si>
  <si>
    <t>02/01/1945</t>
  </si>
  <si>
    <t>02/01/1946</t>
  </si>
  <si>
    <t>04/01/1948</t>
  </si>
  <si>
    <t>26</t>
  </si>
  <si>
    <t>-4.72</t>
  </si>
  <si>
    <t>-38.42</t>
  </si>
  <si>
    <t>-1.48</t>
  </si>
  <si>
    <t>-1.43</t>
  </si>
  <si>
    <t>11/01/1949</t>
  </si>
  <si>
    <t>01/01/1950</t>
  </si>
  <si>
    <t>-1.73</t>
  </si>
  <si>
    <t>-3.11</t>
  </si>
  <si>
    <t>-1.55</t>
  </si>
  <si>
    <t>04/01/1950</t>
  </si>
  <si>
    <t>02/01/1951</t>
  </si>
  <si>
    <t>10</t>
  </si>
  <si>
    <t>-2.11</t>
  </si>
  <si>
    <t>-6.36</t>
  </si>
  <si>
    <t>-0.64</t>
  </si>
  <si>
    <t>-0.41</t>
  </si>
  <si>
    <t>10/01/1952</t>
  </si>
  <si>
    <t>02/01/1953</t>
  </si>
  <si>
    <t>-1.84</t>
  </si>
  <si>
    <t>-4.34</t>
  </si>
  <si>
    <t>-1.08</t>
  </si>
  <si>
    <t>-0.92</t>
  </si>
  <si>
    <t>12/01/1954</t>
  </si>
  <si>
    <t>03/01/1955</t>
  </si>
  <si>
    <t>3</t>
  </si>
  <si>
    <t>-1.59</t>
  </si>
  <si>
    <t>-3.7</t>
  </si>
  <si>
    <t>-1.23</t>
  </si>
  <si>
    <t>06/01/1955</t>
  </si>
  <si>
    <t>08/01/1955</t>
  </si>
  <si>
    <t>-1.39</t>
  </si>
  <si>
    <t>10/01/1955</t>
  </si>
  <si>
    <t>02/01/1956</t>
  </si>
  <si>
    <t>-1.37</t>
  </si>
  <si>
    <t>-3.32</t>
  </si>
  <si>
    <t>-0.83</t>
  </si>
  <si>
    <t>-0.9</t>
  </si>
  <si>
    <t>08/01/1956</t>
  </si>
  <si>
    <t>01/01/1957</t>
  </si>
  <si>
    <t>-3.06</t>
  </si>
  <si>
    <t>-9.46</t>
  </si>
  <si>
    <t>-1.89</t>
  </si>
  <si>
    <t>10/01/1959</t>
  </si>
  <si>
    <t>02/01/1960</t>
  </si>
  <si>
    <t>-2.58</t>
  </si>
  <si>
    <t>-3.69</t>
  </si>
  <si>
    <t>-0.43</t>
  </si>
  <si>
    <t>05/01/1961</t>
  </si>
  <si>
    <t>08/01/1961</t>
  </si>
  <si>
    <t>-2.35</t>
  </si>
  <si>
    <t>-5.81</t>
  </si>
  <si>
    <t>-1.94</t>
  </si>
  <si>
    <t>-1.88</t>
  </si>
  <si>
    <t>03/01/1962</t>
  </si>
  <si>
    <t>04/01/1962</t>
  </si>
  <si>
    <t>08/01/1962</t>
  </si>
  <si>
    <t>04/01/1963</t>
  </si>
  <si>
    <t>8</t>
  </si>
  <si>
    <t>-1.35</t>
  </si>
  <si>
    <t>-4.52</t>
  </si>
  <si>
    <t>-0.57</t>
  </si>
  <si>
    <t>-0.35</t>
  </si>
  <si>
    <t>10/01/1964</t>
  </si>
  <si>
    <t>02/01/1965</t>
  </si>
  <si>
    <t>-2.49</t>
  </si>
  <si>
    <t>-5.64</t>
  </si>
  <si>
    <t>-1.41</t>
  </si>
  <si>
    <t>08/01/1966</t>
  </si>
  <si>
    <t>10/01/1966</t>
  </si>
  <si>
    <t>-1.2</t>
  </si>
  <si>
    <t>-1.27</t>
  </si>
  <si>
    <t>01/01/1967</t>
  </si>
  <si>
    <t>10/01/1967</t>
  </si>
  <si>
    <t>9</t>
  </si>
  <si>
    <t>-6.96</t>
  </si>
  <si>
    <t>-0.77</t>
  </si>
  <si>
    <t>-0.55</t>
  </si>
  <si>
    <t>09/01/1968</t>
  </si>
  <si>
    <t>10/01/1968</t>
  </si>
  <si>
    <t>11/01/1970</t>
  </si>
  <si>
    <t>03/01/1972</t>
  </si>
  <si>
    <t>16</t>
  </si>
  <si>
    <t>-2.72</t>
  </si>
  <si>
    <t>-15.81</t>
  </si>
  <si>
    <t>-0.99</t>
  </si>
  <si>
    <t>08/01/1973</t>
  </si>
  <si>
    <t>04/01/1974</t>
  </si>
  <si>
    <t>-2.13</t>
  </si>
  <si>
    <t>-7</t>
  </si>
  <si>
    <t>-0.88</t>
  </si>
  <si>
    <t>-0.84</t>
  </si>
  <si>
    <t>07/01/1976</t>
  </si>
  <si>
    <t>10/01/1976</t>
  </si>
  <si>
    <t>-3.52</t>
  </si>
  <si>
    <t>-1.17</t>
  </si>
  <si>
    <t>04/01/1977</t>
  </si>
  <si>
    <t>10/01/1977</t>
  </si>
  <si>
    <t>-1.61</t>
  </si>
  <si>
    <t>-7.48</t>
  </si>
  <si>
    <t>-1.25</t>
  </si>
  <si>
    <t>-1.34</t>
  </si>
  <si>
    <t>09/01/1978</t>
  </si>
  <si>
    <t>11/01/1978</t>
  </si>
  <si>
    <t>-2.39</t>
  </si>
  <si>
    <t>03/01/1979</t>
  </si>
  <si>
    <t>06/01/1979</t>
  </si>
  <si>
    <t>-2.7</t>
  </si>
  <si>
    <t>04/01/1982</t>
  </si>
  <si>
    <t>07/01/1982</t>
  </si>
  <si>
    <t>-1.01</t>
  </si>
  <si>
    <t>-2.5</t>
  </si>
  <si>
    <t>-0.86</t>
  </si>
  <si>
    <t>03/01/1983</t>
  </si>
  <si>
    <t>06/01/1983</t>
  </si>
  <si>
    <t>-1</t>
  </si>
  <si>
    <t>-2.14</t>
  </si>
  <si>
    <t>-0.71</t>
  </si>
  <si>
    <t>-0.66</t>
  </si>
  <si>
    <t>12/01/1983</t>
  </si>
  <si>
    <t>03/01/1984</t>
  </si>
  <si>
    <t>-1.83</t>
  </si>
  <si>
    <t>-4.76</t>
  </si>
  <si>
    <t>-1.72</t>
  </si>
  <si>
    <t>08/01/1984</t>
  </si>
  <si>
    <t>10/01/1984</t>
  </si>
  <si>
    <t>-1.81</t>
  </si>
  <si>
    <t>01/01/1986</t>
  </si>
  <si>
    <t>07/01/1986</t>
  </si>
  <si>
    <t>-2.41</t>
  </si>
  <si>
    <t>-10.77</t>
  </si>
  <si>
    <t>-1.79</t>
  </si>
  <si>
    <t>11/01/1988</t>
  </si>
  <si>
    <t>12/01/1988</t>
  </si>
  <si>
    <t>11/01/1992</t>
  </si>
  <si>
    <t>12/01/1992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</si>
  <si>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</si>
  <si>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</si>
  <si>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</si>
  <si>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</si>
  <si>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</si>
  <si>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</si>
  <si>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</si>
  <si>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</si>
  <si>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</si>
  <si>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</si>
  <si>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</si>
  <si>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</si>
  <si>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</si>
  <si>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</si>
  <si>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</si>
  <si>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</si>
  <si>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</si>
  <si>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</si>
  <si>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</si>
  <si>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</si>
  <si>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</si>
  <si>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</si>
  <si>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</si>
  <si>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</si>
  <si>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(0.1)</t>
  </si>
  <si>
    <t>K (0.2)</t>
  </si>
  <si>
    <t>K (0.3)</t>
  </si>
  <si>
    <t>K (0.4)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</si>
</sst>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workbookViewId="0">
      <selection activeCell="I41" sqref="I3:I41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202</v>
      </c>
    </row>
    <row r="3" spans="1:9" x14ac:dyDescent="0.35">
      <c r="A3" t="s">
        <v>62</v>
      </c>
      <c r="B3" t="s">
        <v>63</v>
      </c>
      <c r="C3" t="s">
        <v>24</v>
      </c>
      <c r="D3" t="s">
        <v>48</v>
      </c>
      <c r="E3" t="s">
        <v>48</v>
      </c>
      <c r="F3" t="s">
        <v>48</v>
      </c>
      <c r="G3" t="s">
        <v>48</v>
      </c>
      <c r="H3">
        <f>C3*1</f>
        <v>1</v>
      </c>
      <c r="I3">
        <f>E3*-1</f>
        <v>1.05</v>
      </c>
    </row>
    <row r="4" spans="1:9" x14ac:dyDescent="0.35">
      <c r="A4" t="s">
        <v>22</v>
      </c>
      <c r="B4" t="s">
        <v>23</v>
      </c>
      <c r="C4" t="s">
        <v>24</v>
      </c>
      <c r="D4" t="s">
        <v>25</v>
      </c>
      <c r="E4" t="s">
        <v>25</v>
      </c>
      <c r="F4" t="s">
        <v>25</v>
      </c>
      <c r="G4" t="s">
        <v>25</v>
      </c>
      <c r="H4">
        <f>C4*1</f>
        <v>1</v>
      </c>
      <c r="I4">
        <f>E4*-1</f>
        <v>1.0900000000000001</v>
      </c>
    </row>
    <row r="5" spans="1:9" x14ac:dyDescent="0.35">
      <c r="A5" t="s">
        <v>198</v>
      </c>
      <c r="B5" t="s">
        <v>199</v>
      </c>
      <c r="C5" t="s">
        <v>24</v>
      </c>
      <c r="D5" t="s">
        <v>136</v>
      </c>
      <c r="E5" t="s">
        <v>136</v>
      </c>
      <c r="F5" t="s">
        <v>136</v>
      </c>
      <c r="G5" t="s">
        <v>136</v>
      </c>
      <c r="H5">
        <f>C5*1</f>
        <v>1</v>
      </c>
      <c r="I5">
        <f>E5*-1</f>
        <v>1.2</v>
      </c>
    </row>
    <row r="6" spans="1:9" x14ac:dyDescent="0.35">
      <c r="A6" t="s">
        <v>134</v>
      </c>
      <c r="B6" t="s">
        <v>135</v>
      </c>
      <c r="C6" t="s">
        <v>45</v>
      </c>
      <c r="D6" t="s">
        <v>136</v>
      </c>
      <c r="E6" t="s">
        <v>137</v>
      </c>
      <c r="F6" t="s">
        <v>81</v>
      </c>
      <c r="G6" t="s">
        <v>81</v>
      </c>
      <c r="H6">
        <f>C6*1</f>
        <v>2</v>
      </c>
      <c r="I6">
        <f>E6*-1</f>
        <v>1.27</v>
      </c>
    </row>
    <row r="7" spans="1:9" x14ac:dyDescent="0.35">
      <c r="A7" t="s">
        <v>144</v>
      </c>
      <c r="B7" t="s">
        <v>145</v>
      </c>
      <c r="C7" t="s">
        <v>24</v>
      </c>
      <c r="D7" t="s">
        <v>37</v>
      </c>
      <c r="E7" t="s">
        <v>37</v>
      </c>
      <c r="F7" t="s">
        <v>37</v>
      </c>
      <c r="G7" t="s">
        <v>37</v>
      </c>
      <c r="H7">
        <f>C7*1</f>
        <v>1</v>
      </c>
      <c r="I7">
        <f>E7*-1</f>
        <v>1.4</v>
      </c>
    </row>
    <row r="8" spans="1:9" x14ac:dyDescent="0.35">
      <c r="A8" t="s">
        <v>95</v>
      </c>
      <c r="B8" t="s">
        <v>96</v>
      </c>
      <c r="C8" t="s">
        <v>45</v>
      </c>
      <c r="D8" t="s">
        <v>97</v>
      </c>
      <c r="E8" t="s">
        <v>52</v>
      </c>
      <c r="F8" t="s">
        <v>20</v>
      </c>
      <c r="G8" t="s">
        <v>20</v>
      </c>
      <c r="H8">
        <f>C8*1</f>
        <v>2</v>
      </c>
      <c r="I8">
        <f>E8*-1</f>
        <v>1.47</v>
      </c>
    </row>
    <row r="9" spans="1:9" x14ac:dyDescent="0.35">
      <c r="A9" t="s">
        <v>120</v>
      </c>
      <c r="B9" t="s">
        <v>121</v>
      </c>
      <c r="C9" t="s">
        <v>24</v>
      </c>
      <c r="D9" t="s">
        <v>69</v>
      </c>
      <c r="E9" t="s">
        <v>69</v>
      </c>
      <c r="F9" t="s">
        <v>69</v>
      </c>
      <c r="G9" t="s">
        <v>69</v>
      </c>
      <c r="H9">
        <f>C9*1</f>
        <v>1</v>
      </c>
      <c r="I9">
        <f>E9*-1</f>
        <v>1.48</v>
      </c>
    </row>
    <row r="10" spans="1:9" x14ac:dyDescent="0.35">
      <c r="A10" t="s">
        <v>200</v>
      </c>
      <c r="B10" t="s">
        <v>201</v>
      </c>
      <c r="C10" t="s">
        <v>24</v>
      </c>
      <c r="D10" t="s">
        <v>31</v>
      </c>
      <c r="E10" t="s">
        <v>31</v>
      </c>
      <c r="F10" t="s">
        <v>31</v>
      </c>
      <c r="G10" t="s">
        <v>31</v>
      </c>
      <c r="H10">
        <f>C10*1</f>
        <v>1</v>
      </c>
      <c r="I10">
        <f>E10*-1</f>
        <v>1.58</v>
      </c>
    </row>
    <row r="11" spans="1:9" x14ac:dyDescent="0.35">
      <c r="A11" t="s">
        <v>190</v>
      </c>
      <c r="B11" t="s">
        <v>191</v>
      </c>
      <c r="C11" t="s">
        <v>45</v>
      </c>
      <c r="D11" t="s">
        <v>73</v>
      </c>
      <c r="E11" t="s">
        <v>192</v>
      </c>
      <c r="F11" t="s">
        <v>103</v>
      </c>
      <c r="G11" t="s">
        <v>103</v>
      </c>
      <c r="H11">
        <f>C11*1</f>
        <v>2</v>
      </c>
      <c r="I11">
        <f>E11*-1</f>
        <v>1.81</v>
      </c>
    </row>
    <row r="12" spans="1:9" x14ac:dyDescent="0.35">
      <c r="A12" t="s">
        <v>43</v>
      </c>
      <c r="B12" t="s">
        <v>44</v>
      </c>
      <c r="C12" t="s">
        <v>45</v>
      </c>
      <c r="D12" t="s">
        <v>46</v>
      </c>
      <c r="E12" t="s">
        <v>47</v>
      </c>
      <c r="F12" t="s">
        <v>48</v>
      </c>
      <c r="G12" t="s">
        <v>48</v>
      </c>
      <c r="H12">
        <f>C12*1</f>
        <v>2</v>
      </c>
      <c r="I12">
        <f>E12*-1</f>
        <v>2.1</v>
      </c>
    </row>
    <row r="13" spans="1:9" x14ac:dyDescent="0.35">
      <c r="A13" t="s">
        <v>179</v>
      </c>
      <c r="B13" t="s">
        <v>180</v>
      </c>
      <c r="C13" t="s">
        <v>91</v>
      </c>
      <c r="D13" t="s">
        <v>181</v>
      </c>
      <c r="E13" t="s">
        <v>182</v>
      </c>
      <c r="F13" t="s">
        <v>183</v>
      </c>
      <c r="G13" t="s">
        <v>184</v>
      </c>
      <c r="H13">
        <f>C13*1</f>
        <v>3</v>
      </c>
      <c r="I13">
        <f>E13*-1</f>
        <v>2.14</v>
      </c>
    </row>
    <row r="14" spans="1:9" x14ac:dyDescent="0.35">
      <c r="A14" t="s">
        <v>168</v>
      </c>
      <c r="B14" t="s">
        <v>169</v>
      </c>
      <c r="C14" t="s">
        <v>45</v>
      </c>
      <c r="D14" t="s">
        <v>154</v>
      </c>
      <c r="E14" t="s">
        <v>170</v>
      </c>
      <c r="F14" t="s">
        <v>136</v>
      </c>
      <c r="G14" t="s">
        <v>136</v>
      </c>
      <c r="H14">
        <f>C14*1</f>
        <v>2</v>
      </c>
      <c r="I14">
        <f>E14*-1</f>
        <v>2.39</v>
      </c>
    </row>
    <row r="15" spans="1:9" x14ac:dyDescent="0.35">
      <c r="A15" t="s">
        <v>174</v>
      </c>
      <c r="B15" t="s">
        <v>175</v>
      </c>
      <c r="C15" t="s">
        <v>91</v>
      </c>
      <c r="D15" t="s">
        <v>176</v>
      </c>
      <c r="E15" t="s">
        <v>177</v>
      </c>
      <c r="F15" t="s">
        <v>102</v>
      </c>
      <c r="G15" t="s">
        <v>178</v>
      </c>
      <c r="H15">
        <f>C15*1</f>
        <v>3</v>
      </c>
      <c r="I15">
        <f>E15*-1</f>
        <v>2.5</v>
      </c>
    </row>
    <row r="16" spans="1:9" x14ac:dyDescent="0.35">
      <c r="A16" t="s">
        <v>171</v>
      </c>
      <c r="B16" t="s">
        <v>172</v>
      </c>
      <c r="C16" t="s">
        <v>91</v>
      </c>
      <c r="D16" t="s">
        <v>92</v>
      </c>
      <c r="E16" t="s">
        <v>173</v>
      </c>
      <c r="F16" t="s">
        <v>103</v>
      </c>
      <c r="G16" t="s">
        <v>102</v>
      </c>
      <c r="H16">
        <f>C16*1</f>
        <v>3</v>
      </c>
      <c r="I16">
        <f>E16*-1</f>
        <v>2.7</v>
      </c>
    </row>
    <row r="17" spans="1:9" x14ac:dyDescent="0.35">
      <c r="A17" t="s">
        <v>71</v>
      </c>
      <c r="B17" t="s">
        <v>72</v>
      </c>
      <c r="C17" t="s">
        <v>45</v>
      </c>
      <c r="D17" t="s">
        <v>73</v>
      </c>
      <c r="E17" t="s">
        <v>74</v>
      </c>
      <c r="F17" t="s">
        <v>75</v>
      </c>
      <c r="G17" t="s">
        <v>75</v>
      </c>
      <c r="H17">
        <f>C17*1</f>
        <v>2</v>
      </c>
      <c r="I17">
        <f>E17*-1</f>
        <v>3.11</v>
      </c>
    </row>
    <row r="18" spans="1:9" x14ac:dyDescent="0.35">
      <c r="A18" t="s">
        <v>98</v>
      </c>
      <c r="B18" t="s">
        <v>99</v>
      </c>
      <c r="C18" t="s">
        <v>51</v>
      </c>
      <c r="D18" t="s">
        <v>100</v>
      </c>
      <c r="E18" t="s">
        <v>101</v>
      </c>
      <c r="F18" t="s">
        <v>102</v>
      </c>
      <c r="G18" t="s">
        <v>103</v>
      </c>
      <c r="H18">
        <f>C18*1</f>
        <v>4</v>
      </c>
      <c r="I18">
        <f>E18*-1</f>
        <v>3.32</v>
      </c>
    </row>
    <row r="19" spans="1:9" x14ac:dyDescent="0.35">
      <c r="A19" t="s">
        <v>158</v>
      </c>
      <c r="B19" t="s">
        <v>159</v>
      </c>
      <c r="C19" t="s">
        <v>91</v>
      </c>
      <c r="D19" t="s">
        <v>100</v>
      </c>
      <c r="E19" t="s">
        <v>160</v>
      </c>
      <c r="F19" t="s">
        <v>161</v>
      </c>
      <c r="G19" t="s">
        <v>25</v>
      </c>
      <c r="H19">
        <f>C19*1</f>
        <v>3</v>
      </c>
      <c r="I19">
        <f>E19*-1</f>
        <v>3.52</v>
      </c>
    </row>
    <row r="20" spans="1:9" x14ac:dyDescent="0.35">
      <c r="A20" t="s">
        <v>109</v>
      </c>
      <c r="B20" t="s">
        <v>110</v>
      </c>
      <c r="C20" t="s">
        <v>51</v>
      </c>
      <c r="D20" t="s">
        <v>111</v>
      </c>
      <c r="E20" t="s">
        <v>112</v>
      </c>
      <c r="F20" t="s">
        <v>88</v>
      </c>
      <c r="G20" t="s">
        <v>113</v>
      </c>
      <c r="H20">
        <f>C20*1</f>
        <v>4</v>
      </c>
      <c r="I20">
        <f>E20*-1</f>
        <v>3.69</v>
      </c>
    </row>
    <row r="21" spans="1:9" x14ac:dyDescent="0.35">
      <c r="A21" t="s">
        <v>89</v>
      </c>
      <c r="B21" t="s">
        <v>90</v>
      </c>
      <c r="C21" t="s">
        <v>91</v>
      </c>
      <c r="D21" t="s">
        <v>92</v>
      </c>
      <c r="E21" t="s">
        <v>93</v>
      </c>
      <c r="F21" t="s">
        <v>94</v>
      </c>
      <c r="G21" t="s">
        <v>54</v>
      </c>
      <c r="H21">
        <f>C21*1</f>
        <v>3</v>
      </c>
      <c r="I21">
        <f>E21*-1</f>
        <v>3.7</v>
      </c>
    </row>
    <row r="22" spans="1:9" x14ac:dyDescent="0.35">
      <c r="A22" t="s">
        <v>83</v>
      </c>
      <c r="B22" t="s">
        <v>84</v>
      </c>
      <c r="C22" t="s">
        <v>51</v>
      </c>
      <c r="D22" t="s">
        <v>85</v>
      </c>
      <c r="E22" t="s">
        <v>86</v>
      </c>
      <c r="F22" t="s">
        <v>87</v>
      </c>
      <c r="G22" t="s">
        <v>88</v>
      </c>
      <c r="H22">
        <f>C22*1</f>
        <v>4</v>
      </c>
      <c r="I22">
        <f>E22*-1</f>
        <v>4.34</v>
      </c>
    </row>
    <row r="23" spans="1:9" x14ac:dyDescent="0.35">
      <c r="A23" t="s">
        <v>15</v>
      </c>
      <c r="B23" t="s">
        <v>16</v>
      </c>
      <c r="C23" t="s">
        <v>17</v>
      </c>
      <c r="D23" t="s">
        <v>18</v>
      </c>
      <c r="E23" t="s">
        <v>19</v>
      </c>
      <c r="F23" t="s">
        <v>20</v>
      </c>
      <c r="G23" t="s">
        <v>21</v>
      </c>
      <c r="H23">
        <f>C23*1</f>
        <v>6</v>
      </c>
      <c r="I23">
        <f>E23*-1</f>
        <v>4.37</v>
      </c>
    </row>
    <row r="24" spans="1:9" x14ac:dyDescent="0.35">
      <c r="A24" t="s">
        <v>49</v>
      </c>
      <c r="B24" t="s">
        <v>50</v>
      </c>
      <c r="C24" t="s">
        <v>51</v>
      </c>
      <c r="D24" t="s">
        <v>52</v>
      </c>
      <c r="E24" t="s">
        <v>53</v>
      </c>
      <c r="F24" t="s">
        <v>54</v>
      </c>
      <c r="G24" t="s">
        <v>55</v>
      </c>
      <c r="H24">
        <f>C24*1</f>
        <v>4</v>
      </c>
      <c r="I24">
        <f>E24*-1</f>
        <v>4.45</v>
      </c>
    </row>
    <row r="25" spans="1:9" x14ac:dyDescent="0.35">
      <c r="A25" t="s">
        <v>122</v>
      </c>
      <c r="B25" t="s">
        <v>123</v>
      </c>
      <c r="C25" t="s">
        <v>124</v>
      </c>
      <c r="D25" t="s">
        <v>125</v>
      </c>
      <c r="E25" t="s">
        <v>126</v>
      </c>
      <c r="F25" t="s">
        <v>127</v>
      </c>
      <c r="G25" t="s">
        <v>128</v>
      </c>
      <c r="H25">
        <f>C25*1</f>
        <v>8</v>
      </c>
      <c r="I25">
        <f>E25*-1</f>
        <v>4.5199999999999996</v>
      </c>
    </row>
    <row r="26" spans="1:9" x14ac:dyDescent="0.35">
      <c r="A26" t="s">
        <v>185</v>
      </c>
      <c r="B26" t="s">
        <v>186</v>
      </c>
      <c r="C26" t="s">
        <v>91</v>
      </c>
      <c r="D26" t="s">
        <v>187</v>
      </c>
      <c r="E26" t="s">
        <v>188</v>
      </c>
      <c r="F26" t="s">
        <v>92</v>
      </c>
      <c r="G26" t="s">
        <v>189</v>
      </c>
      <c r="H26">
        <f>C26*1</f>
        <v>3</v>
      </c>
      <c r="I26">
        <f>E26*-1</f>
        <v>4.76</v>
      </c>
    </row>
    <row r="27" spans="1:9" x14ac:dyDescent="0.35">
      <c r="A27" t="s">
        <v>56</v>
      </c>
      <c r="B27" t="s">
        <v>57</v>
      </c>
      <c r="C27" t="s">
        <v>10</v>
      </c>
      <c r="D27" t="s">
        <v>58</v>
      </c>
      <c r="E27" t="s">
        <v>59</v>
      </c>
      <c r="F27" t="s">
        <v>60</v>
      </c>
      <c r="G27" t="s">
        <v>61</v>
      </c>
      <c r="H27">
        <f>C27*1</f>
        <v>7</v>
      </c>
      <c r="I27">
        <f>E27*-1</f>
        <v>5.43</v>
      </c>
    </row>
    <row r="28" spans="1:9" x14ac:dyDescent="0.35">
      <c r="A28" t="s">
        <v>33</v>
      </c>
      <c r="B28" t="s">
        <v>34</v>
      </c>
      <c r="C28" t="s">
        <v>28</v>
      </c>
      <c r="D28" t="s">
        <v>35</v>
      </c>
      <c r="E28" t="s">
        <v>36</v>
      </c>
      <c r="F28" t="s">
        <v>25</v>
      </c>
      <c r="G28" t="s">
        <v>37</v>
      </c>
      <c r="H28">
        <f>C28*1</f>
        <v>5</v>
      </c>
      <c r="I28">
        <f>E28*-1</f>
        <v>5.46</v>
      </c>
    </row>
    <row r="29" spans="1:9" x14ac:dyDescent="0.35">
      <c r="A29" t="s">
        <v>129</v>
      </c>
      <c r="B29" t="s">
        <v>130</v>
      </c>
      <c r="C29" t="s">
        <v>51</v>
      </c>
      <c r="D29" t="s">
        <v>131</v>
      </c>
      <c r="E29" t="s">
        <v>132</v>
      </c>
      <c r="F29" t="s">
        <v>133</v>
      </c>
      <c r="G29" t="s">
        <v>37</v>
      </c>
      <c r="H29">
        <f>C29*1</f>
        <v>4</v>
      </c>
      <c r="I29">
        <f>E29*-1</f>
        <v>5.64</v>
      </c>
    </row>
    <row r="30" spans="1:9" x14ac:dyDescent="0.35">
      <c r="A30" t="s">
        <v>114</v>
      </c>
      <c r="B30" t="s">
        <v>115</v>
      </c>
      <c r="C30" t="s">
        <v>91</v>
      </c>
      <c r="D30" t="s">
        <v>116</v>
      </c>
      <c r="E30" t="s">
        <v>117</v>
      </c>
      <c r="F30" t="s">
        <v>118</v>
      </c>
      <c r="G30" t="s">
        <v>119</v>
      </c>
      <c r="H30">
        <f>C30*1</f>
        <v>3</v>
      </c>
      <c r="I30">
        <f>E30*-1</f>
        <v>5.81</v>
      </c>
    </row>
    <row r="31" spans="1:9" x14ac:dyDescent="0.35">
      <c r="A31" t="s">
        <v>76</v>
      </c>
      <c r="B31" t="s">
        <v>77</v>
      </c>
      <c r="C31" t="s">
        <v>78</v>
      </c>
      <c r="D31" t="s">
        <v>79</v>
      </c>
      <c r="E31" t="s">
        <v>80</v>
      </c>
      <c r="F31" t="s">
        <v>81</v>
      </c>
      <c r="G31" t="s">
        <v>82</v>
      </c>
      <c r="H31">
        <f>C31*1</f>
        <v>10</v>
      </c>
      <c r="I31">
        <f>E31*-1</f>
        <v>6.36</v>
      </c>
    </row>
    <row r="32" spans="1:9" x14ac:dyDescent="0.35">
      <c r="A32" t="s">
        <v>138</v>
      </c>
      <c r="B32" t="s">
        <v>139</v>
      </c>
      <c r="C32" t="s">
        <v>140</v>
      </c>
      <c r="D32" t="s">
        <v>52</v>
      </c>
      <c r="E32" t="s">
        <v>141</v>
      </c>
      <c r="F32" t="s">
        <v>142</v>
      </c>
      <c r="G32" t="s">
        <v>143</v>
      </c>
      <c r="H32">
        <f>C32*1</f>
        <v>9</v>
      </c>
      <c r="I32">
        <f>E32*-1</f>
        <v>6.96</v>
      </c>
    </row>
    <row r="33" spans="1:9" x14ac:dyDescent="0.35">
      <c r="A33" t="s">
        <v>152</v>
      </c>
      <c r="B33" t="s">
        <v>153</v>
      </c>
      <c r="C33" t="s">
        <v>124</v>
      </c>
      <c r="D33" t="s">
        <v>154</v>
      </c>
      <c r="E33" t="s">
        <v>155</v>
      </c>
      <c r="F33" t="s">
        <v>156</v>
      </c>
      <c r="G33" t="s">
        <v>157</v>
      </c>
      <c r="H33">
        <f>C33*1</f>
        <v>8</v>
      </c>
      <c r="I33">
        <f>E33*-1</f>
        <v>7</v>
      </c>
    </row>
    <row r="34" spans="1:9" x14ac:dyDescent="0.35">
      <c r="A34" t="s">
        <v>38</v>
      </c>
      <c r="B34" t="s">
        <v>39</v>
      </c>
      <c r="C34" t="s">
        <v>17</v>
      </c>
      <c r="D34" t="s">
        <v>40</v>
      </c>
      <c r="E34" t="s">
        <v>41</v>
      </c>
      <c r="F34" t="s">
        <v>14</v>
      </c>
      <c r="G34" t="s">
        <v>42</v>
      </c>
      <c r="H34">
        <f>C34*1</f>
        <v>6</v>
      </c>
      <c r="I34">
        <f>E34*-1</f>
        <v>7.23</v>
      </c>
    </row>
    <row r="35" spans="1:9" x14ac:dyDescent="0.35">
      <c r="A35" t="s">
        <v>162</v>
      </c>
      <c r="B35" t="s">
        <v>163</v>
      </c>
      <c r="C35" t="s">
        <v>17</v>
      </c>
      <c r="D35" t="s">
        <v>164</v>
      </c>
      <c r="E35" t="s">
        <v>165</v>
      </c>
      <c r="F35" t="s">
        <v>166</v>
      </c>
      <c r="G35" t="s">
        <v>167</v>
      </c>
      <c r="H35">
        <f>C35*1</f>
        <v>6</v>
      </c>
      <c r="I35">
        <f>E35*-1</f>
        <v>7.48</v>
      </c>
    </row>
    <row r="36" spans="1:9" x14ac:dyDescent="0.35">
      <c r="A36" t="s">
        <v>26</v>
      </c>
      <c r="B36" t="s">
        <v>27</v>
      </c>
      <c r="C36" t="s">
        <v>28</v>
      </c>
      <c r="D36" t="s">
        <v>29</v>
      </c>
      <c r="E36" t="s">
        <v>30</v>
      </c>
      <c r="F36" t="s">
        <v>31</v>
      </c>
      <c r="G36" t="s">
        <v>32</v>
      </c>
      <c r="H36">
        <f>C36*1</f>
        <v>5</v>
      </c>
      <c r="I36">
        <f>E36*-1</f>
        <v>7.92</v>
      </c>
    </row>
    <row r="37" spans="1:9" x14ac:dyDescent="0.35">
      <c r="A37" t="s">
        <v>8</v>
      </c>
      <c r="B37" t="s">
        <v>9</v>
      </c>
      <c r="C37" t="s">
        <v>10</v>
      </c>
      <c r="D37" t="s">
        <v>11</v>
      </c>
      <c r="E37" t="s">
        <v>12</v>
      </c>
      <c r="F37" t="s">
        <v>13</v>
      </c>
      <c r="G37" t="s">
        <v>14</v>
      </c>
      <c r="H37">
        <f>C37*1</f>
        <v>7</v>
      </c>
      <c r="I37">
        <f>E37*-1</f>
        <v>7.93</v>
      </c>
    </row>
    <row r="38" spans="1:9" x14ac:dyDescent="0.35">
      <c r="A38" t="s">
        <v>104</v>
      </c>
      <c r="B38" t="s">
        <v>105</v>
      </c>
      <c r="C38" t="s">
        <v>28</v>
      </c>
      <c r="D38" t="s">
        <v>106</v>
      </c>
      <c r="E38" t="s">
        <v>107</v>
      </c>
      <c r="F38" t="s">
        <v>108</v>
      </c>
      <c r="G38" t="s">
        <v>73</v>
      </c>
      <c r="H38">
        <f>C38*1</f>
        <v>5</v>
      </c>
      <c r="I38">
        <f>E38*-1</f>
        <v>9.4600000000000009</v>
      </c>
    </row>
    <row r="39" spans="1:9" x14ac:dyDescent="0.35">
      <c r="A39" t="s">
        <v>193</v>
      </c>
      <c r="B39" t="s">
        <v>194</v>
      </c>
      <c r="C39" t="s">
        <v>17</v>
      </c>
      <c r="D39" t="s">
        <v>195</v>
      </c>
      <c r="E39" t="s">
        <v>196</v>
      </c>
      <c r="F39" t="s">
        <v>197</v>
      </c>
      <c r="G39" t="s">
        <v>154</v>
      </c>
      <c r="H39">
        <f>C39*1</f>
        <v>6</v>
      </c>
      <c r="I39">
        <f>E39*-1</f>
        <v>10.77</v>
      </c>
    </row>
    <row r="40" spans="1:9" x14ac:dyDescent="0.35">
      <c r="A40" t="s">
        <v>146</v>
      </c>
      <c r="B40" t="s">
        <v>147</v>
      </c>
      <c r="C40" t="s">
        <v>148</v>
      </c>
      <c r="D40" t="s">
        <v>149</v>
      </c>
      <c r="E40" t="s">
        <v>150</v>
      </c>
      <c r="F40" t="s">
        <v>151</v>
      </c>
      <c r="G40" t="s">
        <v>88</v>
      </c>
      <c r="H40">
        <f>C40*1</f>
        <v>16</v>
      </c>
      <c r="I40">
        <f>E40*-1</f>
        <v>15.81</v>
      </c>
    </row>
    <row r="41" spans="1:9" x14ac:dyDescent="0.35">
      <c r="A41" t="s">
        <v>64</v>
      </c>
      <c r="B41" t="s">
        <v>65</v>
      </c>
      <c r="C41" t="s">
        <v>66</v>
      </c>
      <c r="D41" t="s">
        <v>67</v>
      </c>
      <c r="E41" t="s">
        <v>68</v>
      </c>
      <c r="F41" t="s">
        <v>69</v>
      </c>
      <c r="G41" t="s">
        <v>70</v>
      </c>
      <c r="H41">
        <f>C41*1</f>
        <v>26</v>
      </c>
      <c r="I41">
        <f>E41*-1</f>
        <v>38.42</v>
      </c>
    </row>
  </sheetData>
  <sortState xmlns:xlrd2="http://schemas.microsoft.com/office/spreadsheetml/2017/richdata2" ref="A3:I42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55AAC-4745-4599-B438-7603A20D007D}">
  <dimension ref="A1:K50"/>
  <sheetViews>
    <sheetView topLeftCell="A34" workbookViewId="0">
      <selection activeCell="C52" sqref="C52"/>
    </sheetView>
  </sheetViews>
  <sheetFormatPr defaultRowHeight="14.5" x14ac:dyDescent="0.35"/>
  <sheetData>
    <row r="1" spans="1:11" x14ac:dyDescent="0.35">
      <c r="A1" t="s">
        <v>203</v>
      </c>
      <c r="B1" t="s">
        <v>204</v>
      </c>
      <c r="C1" t="s">
        <v>205</v>
      </c>
      <c r="D1" t="s">
        <v>206</v>
      </c>
      <c r="E1" t="s">
        <v>207</v>
      </c>
      <c r="F1" t="s">
        <v>208</v>
      </c>
      <c r="G1" t="s">
        <v>209</v>
      </c>
      <c r="H1" t="s">
        <v>210</v>
      </c>
      <c r="J1" t="s">
        <v>211</v>
      </c>
      <c r="K1">
        <f>COUNT(C2:C40)</f>
        <v>39</v>
      </c>
    </row>
    <row r="2" spans="1:11" x14ac:dyDescent="0.35">
      <c r="A2">
        <v>1</v>
      </c>
      <c r="B2" t="s">
        <v>22</v>
      </c>
      <c r="C2">
        <v>1</v>
      </c>
      <c r="D2">
        <f t="shared" ref="D2:D40" si="0">LOG(C2)</f>
        <v>0</v>
      </c>
      <c r="E2">
        <f t="shared" ref="E2:E40" si="1">(D2-$K$3)^2</f>
        <v>0.30209273164757672</v>
      </c>
      <c r="F2">
        <f t="shared" ref="F2:F40" si="2">(D2-$K$3)^3</f>
        <v>-0.16603911672612492</v>
      </c>
      <c r="G2">
        <f t="shared" ref="G2:G40" si="3">($K$1+1)/A2</f>
        <v>40</v>
      </c>
      <c r="H2">
        <f t="shared" ref="H2:H40" si="4">1/G2</f>
        <v>2.5000000000000001E-2</v>
      </c>
      <c r="J2" t="s">
        <v>212</v>
      </c>
      <c r="K2">
        <f>AVERAGE(C2:C40)</f>
        <v>4.8461538461538458</v>
      </c>
    </row>
    <row r="3" spans="1:11" x14ac:dyDescent="0.35">
      <c r="A3">
        <v>2</v>
      </c>
      <c r="B3" t="s">
        <v>62</v>
      </c>
      <c r="C3">
        <v>1</v>
      </c>
      <c r="D3">
        <f t="shared" si="0"/>
        <v>0</v>
      </c>
      <c r="E3">
        <f t="shared" si="1"/>
        <v>0.30209273164757672</v>
      </c>
      <c r="F3">
        <f t="shared" si="2"/>
        <v>-0.16603911672612492</v>
      </c>
      <c r="G3">
        <f t="shared" si="3"/>
        <v>20</v>
      </c>
      <c r="H3">
        <f t="shared" si="4"/>
        <v>0.05</v>
      </c>
      <c r="J3" t="s">
        <v>213</v>
      </c>
      <c r="K3">
        <f>AVERAGE(D2:D40)</f>
        <v>0.5496296313405753</v>
      </c>
    </row>
    <row r="4" spans="1:11" x14ac:dyDescent="0.35">
      <c r="A4">
        <v>3</v>
      </c>
      <c r="B4" t="s">
        <v>120</v>
      </c>
      <c r="C4">
        <v>1</v>
      </c>
      <c r="D4">
        <f t="shared" si="0"/>
        <v>0</v>
      </c>
      <c r="E4">
        <f t="shared" si="1"/>
        <v>0.30209273164757672</v>
      </c>
      <c r="F4">
        <f t="shared" si="2"/>
        <v>-0.16603911672612492</v>
      </c>
      <c r="G4">
        <f t="shared" si="3"/>
        <v>13.333333333333334</v>
      </c>
      <c r="H4">
        <f t="shared" si="4"/>
        <v>7.4999999999999997E-2</v>
      </c>
      <c r="J4" t="s">
        <v>214</v>
      </c>
      <c r="K4">
        <f>SUM(E2:E40)</f>
        <v>4.4779042165884331</v>
      </c>
    </row>
    <row r="5" spans="1:11" x14ac:dyDescent="0.35">
      <c r="A5">
        <v>4</v>
      </c>
      <c r="B5" t="s">
        <v>144</v>
      </c>
      <c r="C5">
        <v>1</v>
      </c>
      <c r="D5">
        <f t="shared" si="0"/>
        <v>0</v>
      </c>
      <c r="E5">
        <f t="shared" si="1"/>
        <v>0.30209273164757672</v>
      </c>
      <c r="F5">
        <f t="shared" si="2"/>
        <v>-0.16603911672612492</v>
      </c>
      <c r="G5">
        <f t="shared" si="3"/>
        <v>10</v>
      </c>
      <c r="H5">
        <f t="shared" si="4"/>
        <v>0.1</v>
      </c>
      <c r="J5" t="s">
        <v>215</v>
      </c>
      <c r="K5">
        <f>SUM(F2:F40)</f>
        <v>0.19320232432682993</v>
      </c>
    </row>
    <row r="6" spans="1:11" x14ac:dyDescent="0.35">
      <c r="A6">
        <v>5</v>
      </c>
      <c r="B6" t="s">
        <v>198</v>
      </c>
      <c r="C6">
        <v>1</v>
      </c>
      <c r="D6">
        <f t="shared" si="0"/>
        <v>0</v>
      </c>
      <c r="E6">
        <f t="shared" si="1"/>
        <v>0.30209273164757672</v>
      </c>
      <c r="F6">
        <f t="shared" si="2"/>
        <v>-0.16603911672612492</v>
      </c>
      <c r="G6">
        <f t="shared" si="3"/>
        <v>8</v>
      </c>
      <c r="H6">
        <f t="shared" si="4"/>
        <v>0.125</v>
      </c>
      <c r="J6" t="s">
        <v>216</v>
      </c>
      <c r="K6">
        <f>VAR(D2:D40)</f>
        <v>0.11783958464706408</v>
      </c>
    </row>
    <row r="7" spans="1:11" x14ac:dyDescent="0.35">
      <c r="A7">
        <v>6</v>
      </c>
      <c r="B7" t="s">
        <v>200</v>
      </c>
      <c r="C7">
        <v>1</v>
      </c>
      <c r="D7">
        <f t="shared" si="0"/>
        <v>0</v>
      </c>
      <c r="E7">
        <f t="shared" si="1"/>
        <v>0.30209273164757672</v>
      </c>
      <c r="F7">
        <f t="shared" si="2"/>
        <v>-0.16603911672612492</v>
      </c>
      <c r="G7">
        <f t="shared" si="3"/>
        <v>6.666666666666667</v>
      </c>
      <c r="H7">
        <f t="shared" si="4"/>
        <v>0.15</v>
      </c>
      <c r="J7" t="s">
        <v>217</v>
      </c>
      <c r="K7">
        <f>STDEV(D2:D40)</f>
        <v>0.34327770776306477</v>
      </c>
    </row>
    <row r="8" spans="1:11" x14ac:dyDescent="0.35">
      <c r="A8">
        <v>7</v>
      </c>
      <c r="B8" t="s">
        <v>43</v>
      </c>
      <c r="C8">
        <v>2</v>
      </c>
      <c r="D8">
        <f t="shared" si="0"/>
        <v>0.3010299956639812</v>
      </c>
      <c r="E8">
        <f t="shared" si="1"/>
        <v>6.1801778858535321E-2</v>
      </c>
      <c r="F8">
        <f t="shared" si="2"/>
        <v>-1.5363899708397317E-2</v>
      </c>
      <c r="G8">
        <f t="shared" si="3"/>
        <v>5.7142857142857144</v>
      </c>
      <c r="H8">
        <f t="shared" si="4"/>
        <v>0.17499999999999999</v>
      </c>
      <c r="J8" t="s">
        <v>218</v>
      </c>
      <c r="K8">
        <f>SKEW(D2:D40)</f>
        <v>0.13248137552517503</v>
      </c>
    </row>
    <row r="9" spans="1:11" x14ac:dyDescent="0.35">
      <c r="A9">
        <v>8</v>
      </c>
      <c r="B9" t="s">
        <v>71</v>
      </c>
      <c r="C9">
        <v>2</v>
      </c>
      <c r="D9">
        <f t="shared" si="0"/>
        <v>0.3010299956639812</v>
      </c>
      <c r="E9">
        <f t="shared" si="1"/>
        <v>6.1801778858535321E-2</v>
      </c>
      <c r="F9">
        <f t="shared" si="2"/>
        <v>-1.5363899708397317E-2</v>
      </c>
      <c r="G9">
        <f t="shared" si="3"/>
        <v>5</v>
      </c>
      <c r="H9">
        <f t="shared" si="4"/>
        <v>0.2</v>
      </c>
      <c r="J9" t="s">
        <v>219</v>
      </c>
      <c r="K9">
        <v>0.1</v>
      </c>
    </row>
    <row r="10" spans="1:11" x14ac:dyDescent="0.35">
      <c r="A10">
        <v>9</v>
      </c>
      <c r="B10" t="s">
        <v>95</v>
      </c>
      <c r="C10">
        <v>2</v>
      </c>
      <c r="D10">
        <f t="shared" si="0"/>
        <v>0.3010299956639812</v>
      </c>
      <c r="E10">
        <f t="shared" si="1"/>
        <v>6.1801778858535321E-2</v>
      </c>
      <c r="F10">
        <f t="shared" si="2"/>
        <v>-1.5363899708397317E-2</v>
      </c>
      <c r="G10">
        <f t="shared" si="3"/>
        <v>4.4444444444444446</v>
      </c>
      <c r="H10">
        <f t="shared" si="4"/>
        <v>0.22499999999999998</v>
      </c>
      <c r="J10" t="s">
        <v>220</v>
      </c>
      <c r="K10">
        <v>0.2</v>
      </c>
    </row>
    <row r="11" spans="1:11" x14ac:dyDescent="0.35">
      <c r="A11">
        <v>10</v>
      </c>
      <c r="B11" t="s">
        <v>134</v>
      </c>
      <c r="C11">
        <v>2</v>
      </c>
      <c r="D11">
        <f t="shared" si="0"/>
        <v>0.3010299956639812</v>
      </c>
      <c r="E11">
        <f t="shared" si="1"/>
        <v>6.1801778858535321E-2</v>
      </c>
      <c r="F11">
        <f t="shared" si="2"/>
        <v>-1.5363899708397317E-2</v>
      </c>
      <c r="G11">
        <f t="shared" si="3"/>
        <v>4</v>
      </c>
      <c r="H11">
        <f t="shared" si="4"/>
        <v>0.25</v>
      </c>
    </row>
    <row r="12" spans="1:11" x14ac:dyDescent="0.35">
      <c r="A12">
        <v>11</v>
      </c>
      <c r="B12" t="s">
        <v>168</v>
      </c>
      <c r="C12">
        <v>2</v>
      </c>
      <c r="D12">
        <f t="shared" si="0"/>
        <v>0.3010299956639812</v>
      </c>
      <c r="E12">
        <f t="shared" si="1"/>
        <v>6.1801778858535321E-2</v>
      </c>
      <c r="F12">
        <f t="shared" si="2"/>
        <v>-1.5363899708397317E-2</v>
      </c>
      <c r="G12">
        <f t="shared" si="3"/>
        <v>3.6363636363636362</v>
      </c>
      <c r="H12">
        <f t="shared" si="4"/>
        <v>0.27500000000000002</v>
      </c>
    </row>
    <row r="13" spans="1:11" x14ac:dyDescent="0.35">
      <c r="A13">
        <v>12</v>
      </c>
      <c r="B13" t="s">
        <v>190</v>
      </c>
      <c r="C13">
        <v>2</v>
      </c>
      <c r="D13">
        <f t="shared" si="0"/>
        <v>0.3010299956639812</v>
      </c>
      <c r="E13">
        <f t="shared" si="1"/>
        <v>6.1801778858535321E-2</v>
      </c>
      <c r="F13">
        <f t="shared" si="2"/>
        <v>-1.5363899708397317E-2</v>
      </c>
      <c r="G13">
        <f t="shared" si="3"/>
        <v>3.3333333333333335</v>
      </c>
      <c r="H13">
        <f t="shared" si="4"/>
        <v>0.3</v>
      </c>
    </row>
    <row r="14" spans="1:11" x14ac:dyDescent="0.35">
      <c r="A14">
        <v>13</v>
      </c>
      <c r="B14" t="s">
        <v>89</v>
      </c>
      <c r="C14">
        <v>3</v>
      </c>
      <c r="D14">
        <f t="shared" si="0"/>
        <v>0.47712125471966244</v>
      </c>
      <c r="E14">
        <f t="shared" si="1"/>
        <v>5.2574646802001426E-3</v>
      </c>
      <c r="F14">
        <f t="shared" si="2"/>
        <v>-3.8121022910309911E-4</v>
      </c>
      <c r="G14">
        <f t="shared" si="3"/>
        <v>3.0769230769230771</v>
      </c>
      <c r="H14">
        <f t="shared" si="4"/>
        <v>0.32499999999999996</v>
      </c>
    </row>
    <row r="15" spans="1:11" x14ac:dyDescent="0.35">
      <c r="A15">
        <v>14</v>
      </c>
      <c r="B15" t="s">
        <v>114</v>
      </c>
      <c r="C15">
        <v>3</v>
      </c>
      <c r="D15">
        <f t="shared" si="0"/>
        <v>0.47712125471966244</v>
      </c>
      <c r="E15">
        <f t="shared" si="1"/>
        <v>5.2574646802001426E-3</v>
      </c>
      <c r="F15">
        <f t="shared" si="2"/>
        <v>-3.8121022910309911E-4</v>
      </c>
      <c r="G15">
        <f t="shared" si="3"/>
        <v>2.8571428571428572</v>
      </c>
      <c r="H15">
        <f t="shared" si="4"/>
        <v>0.35</v>
      </c>
    </row>
    <row r="16" spans="1:11" x14ac:dyDescent="0.35">
      <c r="A16">
        <v>15</v>
      </c>
      <c r="B16" t="s">
        <v>158</v>
      </c>
      <c r="C16">
        <v>3</v>
      </c>
      <c r="D16">
        <f t="shared" si="0"/>
        <v>0.47712125471966244</v>
      </c>
      <c r="E16">
        <f t="shared" si="1"/>
        <v>5.2574646802001426E-3</v>
      </c>
      <c r="F16">
        <f t="shared" si="2"/>
        <v>-3.8121022910309911E-4</v>
      </c>
      <c r="G16">
        <f t="shared" si="3"/>
        <v>2.6666666666666665</v>
      </c>
      <c r="H16">
        <f t="shared" si="4"/>
        <v>0.375</v>
      </c>
    </row>
    <row r="17" spans="1:8" x14ac:dyDescent="0.35">
      <c r="A17">
        <v>16</v>
      </c>
      <c r="B17" t="s">
        <v>171</v>
      </c>
      <c r="C17">
        <v>3</v>
      </c>
      <c r="D17">
        <f t="shared" si="0"/>
        <v>0.47712125471966244</v>
      </c>
      <c r="E17">
        <f t="shared" si="1"/>
        <v>5.2574646802001426E-3</v>
      </c>
      <c r="F17">
        <f t="shared" si="2"/>
        <v>-3.8121022910309911E-4</v>
      </c>
      <c r="G17">
        <f t="shared" si="3"/>
        <v>2.5</v>
      </c>
      <c r="H17">
        <f t="shared" si="4"/>
        <v>0.4</v>
      </c>
    </row>
    <row r="18" spans="1:8" x14ac:dyDescent="0.35">
      <c r="A18">
        <v>17</v>
      </c>
      <c r="B18" t="s">
        <v>174</v>
      </c>
      <c r="C18">
        <v>3</v>
      </c>
      <c r="D18">
        <f t="shared" si="0"/>
        <v>0.47712125471966244</v>
      </c>
      <c r="E18">
        <f t="shared" si="1"/>
        <v>5.2574646802001426E-3</v>
      </c>
      <c r="F18">
        <f t="shared" si="2"/>
        <v>-3.8121022910309911E-4</v>
      </c>
      <c r="G18">
        <f t="shared" si="3"/>
        <v>2.3529411764705883</v>
      </c>
      <c r="H18">
        <f t="shared" si="4"/>
        <v>0.42499999999999999</v>
      </c>
    </row>
    <row r="19" spans="1:8" x14ac:dyDescent="0.35">
      <c r="A19">
        <v>18</v>
      </c>
      <c r="B19" t="s">
        <v>179</v>
      </c>
      <c r="C19">
        <v>3</v>
      </c>
      <c r="D19">
        <f t="shared" si="0"/>
        <v>0.47712125471966244</v>
      </c>
      <c r="E19">
        <f t="shared" si="1"/>
        <v>5.2574646802001426E-3</v>
      </c>
      <c r="F19">
        <f t="shared" si="2"/>
        <v>-3.8121022910309911E-4</v>
      </c>
      <c r="G19">
        <f t="shared" si="3"/>
        <v>2.2222222222222223</v>
      </c>
      <c r="H19">
        <f t="shared" si="4"/>
        <v>0.44999999999999996</v>
      </c>
    </row>
    <row r="20" spans="1:8" x14ac:dyDescent="0.35">
      <c r="A20">
        <v>19</v>
      </c>
      <c r="B20" t="s">
        <v>185</v>
      </c>
      <c r="C20">
        <v>3</v>
      </c>
      <c r="D20">
        <f t="shared" si="0"/>
        <v>0.47712125471966244</v>
      </c>
      <c r="E20">
        <f t="shared" si="1"/>
        <v>5.2574646802001426E-3</v>
      </c>
      <c r="F20">
        <f t="shared" si="2"/>
        <v>-3.8121022910309911E-4</v>
      </c>
      <c r="G20">
        <f t="shared" si="3"/>
        <v>2.1052631578947367</v>
      </c>
      <c r="H20">
        <f t="shared" si="4"/>
        <v>0.47500000000000003</v>
      </c>
    </row>
    <row r="21" spans="1:8" x14ac:dyDescent="0.35">
      <c r="A21">
        <v>20</v>
      </c>
      <c r="B21" t="s">
        <v>49</v>
      </c>
      <c r="C21">
        <v>4</v>
      </c>
      <c r="D21">
        <f t="shared" si="0"/>
        <v>0.6020599913279624</v>
      </c>
      <c r="E21">
        <f t="shared" si="1"/>
        <v>2.748942648407002E-3</v>
      </c>
      <c r="F21">
        <f t="shared" si="2"/>
        <v>1.441280526406604E-4</v>
      </c>
      <c r="G21">
        <f t="shared" si="3"/>
        <v>2</v>
      </c>
      <c r="H21">
        <f t="shared" si="4"/>
        <v>0.5</v>
      </c>
    </row>
    <row r="22" spans="1:8" x14ac:dyDescent="0.35">
      <c r="A22">
        <v>21</v>
      </c>
      <c r="B22" t="s">
        <v>83</v>
      </c>
      <c r="C22">
        <v>4</v>
      </c>
      <c r="D22">
        <f t="shared" si="0"/>
        <v>0.6020599913279624</v>
      </c>
      <c r="E22">
        <f t="shared" si="1"/>
        <v>2.748942648407002E-3</v>
      </c>
      <c r="F22">
        <f t="shared" si="2"/>
        <v>1.441280526406604E-4</v>
      </c>
      <c r="G22">
        <f t="shared" si="3"/>
        <v>1.9047619047619047</v>
      </c>
      <c r="H22">
        <f t="shared" si="4"/>
        <v>0.52500000000000002</v>
      </c>
    </row>
    <row r="23" spans="1:8" x14ac:dyDescent="0.35">
      <c r="A23">
        <v>22</v>
      </c>
      <c r="B23" t="s">
        <v>98</v>
      </c>
      <c r="C23">
        <v>4</v>
      </c>
      <c r="D23">
        <f t="shared" si="0"/>
        <v>0.6020599913279624</v>
      </c>
      <c r="E23">
        <f t="shared" si="1"/>
        <v>2.748942648407002E-3</v>
      </c>
      <c r="F23">
        <f t="shared" si="2"/>
        <v>1.441280526406604E-4</v>
      </c>
      <c r="G23">
        <f t="shared" si="3"/>
        <v>1.8181818181818181</v>
      </c>
      <c r="H23">
        <f t="shared" si="4"/>
        <v>0.55000000000000004</v>
      </c>
    </row>
    <row r="24" spans="1:8" x14ac:dyDescent="0.35">
      <c r="A24">
        <v>23</v>
      </c>
      <c r="B24" t="s">
        <v>109</v>
      </c>
      <c r="C24">
        <v>4</v>
      </c>
      <c r="D24">
        <f t="shared" si="0"/>
        <v>0.6020599913279624</v>
      </c>
      <c r="E24">
        <f t="shared" si="1"/>
        <v>2.748942648407002E-3</v>
      </c>
      <c r="F24">
        <f t="shared" si="2"/>
        <v>1.441280526406604E-4</v>
      </c>
      <c r="G24">
        <f t="shared" si="3"/>
        <v>1.7391304347826086</v>
      </c>
      <c r="H24">
        <f t="shared" si="4"/>
        <v>0.57500000000000007</v>
      </c>
    </row>
    <row r="25" spans="1:8" x14ac:dyDescent="0.35">
      <c r="A25">
        <v>24</v>
      </c>
      <c r="B25" t="s">
        <v>129</v>
      </c>
      <c r="C25">
        <v>4</v>
      </c>
      <c r="D25">
        <f t="shared" si="0"/>
        <v>0.6020599913279624</v>
      </c>
      <c r="E25">
        <f t="shared" si="1"/>
        <v>2.748942648407002E-3</v>
      </c>
      <c r="F25">
        <f t="shared" si="2"/>
        <v>1.441280526406604E-4</v>
      </c>
      <c r="G25">
        <f t="shared" si="3"/>
        <v>1.6666666666666667</v>
      </c>
      <c r="H25">
        <f t="shared" si="4"/>
        <v>0.6</v>
      </c>
    </row>
    <row r="26" spans="1:8" x14ac:dyDescent="0.35">
      <c r="A26">
        <v>25</v>
      </c>
      <c r="B26" t="s">
        <v>26</v>
      </c>
      <c r="C26">
        <v>5</v>
      </c>
      <c r="D26">
        <f t="shared" si="0"/>
        <v>0.69897000433601886</v>
      </c>
      <c r="E26">
        <f t="shared" si="1"/>
        <v>2.2302547006418209E-2</v>
      </c>
      <c r="F26">
        <f t="shared" si="2"/>
        <v>3.3306706886869083E-3</v>
      </c>
      <c r="G26">
        <f t="shared" si="3"/>
        <v>1.6</v>
      </c>
      <c r="H26">
        <f t="shared" si="4"/>
        <v>0.625</v>
      </c>
    </row>
    <row r="27" spans="1:8" x14ac:dyDescent="0.35">
      <c r="A27">
        <v>26</v>
      </c>
      <c r="B27" t="s">
        <v>33</v>
      </c>
      <c r="C27">
        <v>5</v>
      </c>
      <c r="D27">
        <f t="shared" si="0"/>
        <v>0.69897000433601886</v>
      </c>
      <c r="E27">
        <f t="shared" si="1"/>
        <v>2.2302547006418209E-2</v>
      </c>
      <c r="F27">
        <f t="shared" si="2"/>
        <v>3.3306706886869083E-3</v>
      </c>
      <c r="G27">
        <f t="shared" si="3"/>
        <v>1.5384615384615385</v>
      </c>
      <c r="H27">
        <f t="shared" si="4"/>
        <v>0.64999999999999991</v>
      </c>
    </row>
    <row r="28" spans="1:8" x14ac:dyDescent="0.35">
      <c r="A28">
        <v>27</v>
      </c>
      <c r="B28" t="s">
        <v>104</v>
      </c>
      <c r="C28">
        <v>5</v>
      </c>
      <c r="D28">
        <f t="shared" si="0"/>
        <v>0.69897000433601886</v>
      </c>
      <c r="E28">
        <f t="shared" si="1"/>
        <v>2.2302547006418209E-2</v>
      </c>
      <c r="F28">
        <f t="shared" si="2"/>
        <v>3.3306706886869083E-3</v>
      </c>
      <c r="G28">
        <f t="shared" si="3"/>
        <v>1.4814814814814814</v>
      </c>
      <c r="H28">
        <f t="shared" si="4"/>
        <v>0.67500000000000004</v>
      </c>
    </row>
    <row r="29" spans="1:8" x14ac:dyDescent="0.35">
      <c r="A29">
        <v>28</v>
      </c>
      <c r="B29" t="s">
        <v>15</v>
      </c>
      <c r="C29">
        <v>6</v>
      </c>
      <c r="D29">
        <f t="shared" si="0"/>
        <v>0.77815125038364363</v>
      </c>
      <c r="E29">
        <f t="shared" si="1"/>
        <v>5.2222130370065255E-2</v>
      </c>
      <c r="F29">
        <f t="shared" si="2"/>
        <v>1.1933885782045501E-2</v>
      </c>
      <c r="G29">
        <f t="shared" si="3"/>
        <v>1.4285714285714286</v>
      </c>
      <c r="H29">
        <f t="shared" si="4"/>
        <v>0.7</v>
      </c>
    </row>
    <row r="30" spans="1:8" x14ac:dyDescent="0.35">
      <c r="A30">
        <v>29</v>
      </c>
      <c r="B30" t="s">
        <v>38</v>
      </c>
      <c r="C30">
        <v>6</v>
      </c>
      <c r="D30">
        <f t="shared" si="0"/>
        <v>0.77815125038364363</v>
      </c>
      <c r="E30">
        <f t="shared" si="1"/>
        <v>5.2222130370065255E-2</v>
      </c>
      <c r="F30">
        <f t="shared" si="2"/>
        <v>1.1933885782045501E-2</v>
      </c>
      <c r="G30">
        <f t="shared" si="3"/>
        <v>1.3793103448275863</v>
      </c>
      <c r="H30">
        <f t="shared" si="4"/>
        <v>0.72499999999999998</v>
      </c>
    </row>
    <row r="31" spans="1:8" x14ac:dyDescent="0.35">
      <c r="A31">
        <v>30</v>
      </c>
      <c r="B31" t="s">
        <v>162</v>
      </c>
      <c r="C31">
        <v>6</v>
      </c>
      <c r="D31">
        <f t="shared" si="0"/>
        <v>0.77815125038364363</v>
      </c>
      <c r="E31">
        <f t="shared" si="1"/>
        <v>5.2222130370065255E-2</v>
      </c>
      <c r="F31">
        <f t="shared" si="2"/>
        <v>1.1933885782045501E-2</v>
      </c>
      <c r="G31">
        <f t="shared" si="3"/>
        <v>1.3333333333333333</v>
      </c>
      <c r="H31">
        <f t="shared" si="4"/>
        <v>0.75</v>
      </c>
    </row>
    <row r="32" spans="1:8" x14ac:dyDescent="0.35">
      <c r="A32">
        <v>31</v>
      </c>
      <c r="B32" t="s">
        <v>193</v>
      </c>
      <c r="C32">
        <v>6</v>
      </c>
      <c r="D32">
        <f t="shared" si="0"/>
        <v>0.77815125038364363</v>
      </c>
      <c r="E32">
        <f t="shared" si="1"/>
        <v>5.2222130370065255E-2</v>
      </c>
      <c r="F32">
        <f t="shared" si="2"/>
        <v>1.1933885782045501E-2</v>
      </c>
      <c r="G32">
        <f t="shared" si="3"/>
        <v>1.2903225806451613</v>
      </c>
      <c r="H32">
        <f t="shared" si="4"/>
        <v>0.77500000000000002</v>
      </c>
    </row>
    <row r="33" spans="1:8" x14ac:dyDescent="0.35">
      <c r="A33">
        <v>32</v>
      </c>
      <c r="B33" t="s">
        <v>8</v>
      </c>
      <c r="C33">
        <v>7</v>
      </c>
      <c r="D33">
        <f t="shared" si="0"/>
        <v>0.84509804001425681</v>
      </c>
      <c r="E33">
        <f t="shared" si="1"/>
        <v>8.7301580524157679E-2</v>
      </c>
      <c r="F33">
        <f t="shared" si="2"/>
        <v>2.5794859072170138E-2</v>
      </c>
      <c r="G33">
        <f t="shared" si="3"/>
        <v>1.25</v>
      </c>
      <c r="H33">
        <f t="shared" si="4"/>
        <v>0.8</v>
      </c>
    </row>
    <row r="34" spans="1:8" x14ac:dyDescent="0.35">
      <c r="A34">
        <v>33</v>
      </c>
      <c r="B34" t="s">
        <v>56</v>
      </c>
      <c r="C34">
        <v>7</v>
      </c>
      <c r="D34">
        <f t="shared" si="0"/>
        <v>0.84509804001425681</v>
      </c>
      <c r="E34">
        <f t="shared" si="1"/>
        <v>8.7301580524157679E-2</v>
      </c>
      <c r="F34">
        <f t="shared" si="2"/>
        <v>2.5794859072170138E-2</v>
      </c>
      <c r="G34">
        <f t="shared" si="3"/>
        <v>1.2121212121212122</v>
      </c>
      <c r="H34">
        <f t="shared" si="4"/>
        <v>0.82499999999999996</v>
      </c>
    </row>
    <row r="35" spans="1:8" x14ac:dyDescent="0.35">
      <c r="A35">
        <v>34</v>
      </c>
      <c r="B35" t="s">
        <v>122</v>
      </c>
      <c r="C35">
        <v>8</v>
      </c>
      <c r="D35">
        <f t="shared" si="0"/>
        <v>0.90308998699194354</v>
      </c>
      <c r="E35">
        <f t="shared" si="1"/>
        <v>0.12493422301719173</v>
      </c>
      <c r="F35">
        <f t="shared" si="2"/>
        <v>4.4159294900683946E-2</v>
      </c>
      <c r="G35">
        <f t="shared" si="3"/>
        <v>1.1764705882352942</v>
      </c>
      <c r="H35">
        <f t="shared" si="4"/>
        <v>0.85</v>
      </c>
    </row>
    <row r="36" spans="1:8" x14ac:dyDescent="0.35">
      <c r="A36">
        <v>35</v>
      </c>
      <c r="B36" t="s">
        <v>152</v>
      </c>
      <c r="C36">
        <v>8</v>
      </c>
      <c r="D36">
        <f t="shared" si="0"/>
        <v>0.90308998699194354</v>
      </c>
      <c r="E36">
        <f t="shared" si="1"/>
        <v>0.12493422301719173</v>
      </c>
      <c r="F36">
        <f t="shared" si="2"/>
        <v>4.4159294900683946E-2</v>
      </c>
      <c r="G36">
        <f t="shared" si="3"/>
        <v>1.1428571428571428</v>
      </c>
      <c r="H36">
        <f t="shared" si="4"/>
        <v>0.875</v>
      </c>
    </row>
    <row r="37" spans="1:8" x14ac:dyDescent="0.35">
      <c r="A37">
        <v>36</v>
      </c>
      <c r="B37" t="s">
        <v>138</v>
      </c>
      <c r="C37">
        <v>9</v>
      </c>
      <c r="D37">
        <f t="shared" si="0"/>
        <v>0.95424250943932487</v>
      </c>
      <c r="E37">
        <f t="shared" si="1"/>
        <v>0.16371158112335357</v>
      </c>
      <c r="F37">
        <f t="shared" si="2"/>
        <v>6.6239814016417015E-2</v>
      </c>
      <c r="G37">
        <f t="shared" si="3"/>
        <v>1.1111111111111112</v>
      </c>
      <c r="H37">
        <f t="shared" si="4"/>
        <v>0.89999999999999991</v>
      </c>
    </row>
    <row r="38" spans="1:8" x14ac:dyDescent="0.35">
      <c r="A38">
        <v>37</v>
      </c>
      <c r="B38" t="s">
        <v>76</v>
      </c>
      <c r="C38">
        <v>10</v>
      </c>
      <c r="D38">
        <f t="shared" si="0"/>
        <v>1</v>
      </c>
      <c r="E38">
        <f t="shared" si="1"/>
        <v>0.20283346896642612</v>
      </c>
      <c r="F38">
        <f t="shared" si="2"/>
        <v>9.1350184194879308E-2</v>
      </c>
      <c r="G38">
        <f t="shared" si="3"/>
        <v>1.0810810810810811</v>
      </c>
      <c r="H38">
        <f t="shared" si="4"/>
        <v>0.92499999999999993</v>
      </c>
    </row>
    <row r="39" spans="1:8" x14ac:dyDescent="0.35">
      <c r="A39">
        <v>38</v>
      </c>
      <c r="B39" t="s">
        <v>146</v>
      </c>
      <c r="C39">
        <v>16</v>
      </c>
      <c r="D39">
        <f t="shared" si="0"/>
        <v>1.2041199826559248</v>
      </c>
      <c r="E39">
        <f t="shared" si="1"/>
        <v>0.42835761996488958</v>
      </c>
      <c r="F39">
        <f t="shared" si="2"/>
        <v>0.28035592917942753</v>
      </c>
      <c r="G39">
        <f t="shared" si="3"/>
        <v>1.0526315789473684</v>
      </c>
      <c r="H39">
        <f t="shared" si="4"/>
        <v>0.95000000000000007</v>
      </c>
    </row>
    <row r="40" spans="1:8" x14ac:dyDescent="0.35">
      <c r="A40">
        <v>39</v>
      </c>
      <c r="B40" t="s">
        <v>64</v>
      </c>
      <c r="C40">
        <v>26</v>
      </c>
      <c r="D40">
        <f t="shared" si="0"/>
        <v>1.414973347970818</v>
      </c>
      <c r="E40">
        <f t="shared" si="1"/>
        <v>0.74881974791144179</v>
      </c>
      <c r="F40">
        <f t="shared" si="2"/>
        <v>0.64798646374380842</v>
      </c>
      <c r="G40">
        <f t="shared" si="3"/>
        <v>1.0256410256410255</v>
      </c>
      <c r="H40">
        <f t="shared" si="4"/>
        <v>0.97500000000000009</v>
      </c>
    </row>
    <row r="43" spans="1:8" x14ac:dyDescent="0.35">
      <c r="B43" t="s">
        <v>221</v>
      </c>
      <c r="C43" t="s">
        <v>226</v>
      </c>
      <c r="D43" t="s">
        <v>227</v>
      </c>
      <c r="E43" t="s">
        <v>222</v>
      </c>
      <c r="F43" t="s">
        <v>223</v>
      </c>
      <c r="G43" t="s">
        <v>224</v>
      </c>
      <c r="H43" s="1" t="s">
        <v>225</v>
      </c>
    </row>
    <row r="44" spans="1:8" x14ac:dyDescent="0.35">
      <c r="B44">
        <v>2</v>
      </c>
      <c r="C44">
        <v>-1.7000000000000001E-2</v>
      </c>
      <c r="D44">
        <v>-3.3000000000000002E-2</v>
      </c>
      <c r="E44">
        <f>(C44-D44)/($K$9-$K$10)</f>
        <v>-0.16</v>
      </c>
      <c r="F44" s="2">
        <f>C44+(E44*($K$8-$K$9))</f>
        <v>-2.2197020084028005E-2</v>
      </c>
      <c r="G44" s="2">
        <f t="shared" ref="G44:G50" si="5">$K$3+(F44*$K$7)</f>
        <v>0.54200988916695947</v>
      </c>
      <c r="H44" s="3">
        <f t="shared" ref="H44:H50" si="6">10^G44</f>
        <v>3.4834524699285265</v>
      </c>
    </row>
    <row r="45" spans="1:8" x14ac:dyDescent="0.35">
      <c r="B45">
        <v>5</v>
      </c>
      <c r="C45">
        <v>0.83599999999999997</v>
      </c>
      <c r="D45">
        <v>0.83</v>
      </c>
      <c r="E45">
        <f t="shared" ref="E45:E50" si="7">(C45-D45)/($K$9-$K$10)</f>
        <v>-6.0000000000000053E-2</v>
      </c>
      <c r="F45" s="2">
        <f t="shared" ref="F45:F50" si="8">C45+(E45*($K$8-$K$9))</f>
        <v>0.83405111746848948</v>
      </c>
      <c r="G45" s="2">
        <f t="shared" si="5"/>
        <v>0.83594078710238096</v>
      </c>
      <c r="H45" s="3">
        <f t="shared" si="6"/>
        <v>6.8539477148390064</v>
      </c>
    </row>
    <row r="46" spans="1:8" x14ac:dyDescent="0.35">
      <c r="B46">
        <v>10</v>
      </c>
      <c r="C46">
        <v>1.292</v>
      </c>
      <c r="D46">
        <v>1.3009999999999999</v>
      </c>
      <c r="E46">
        <f t="shared" si="7"/>
        <v>8.999999999999897E-2</v>
      </c>
      <c r="F46" s="2">
        <f t="shared" si="8"/>
        <v>1.2949233237972657</v>
      </c>
      <c r="G46" s="2">
        <f t="shared" si="5"/>
        <v>0.99414794166262954</v>
      </c>
      <c r="H46" s="3">
        <f t="shared" si="6"/>
        <v>9.8661551725981855</v>
      </c>
    </row>
    <row r="47" spans="1:8" x14ac:dyDescent="0.35">
      <c r="B47">
        <v>25</v>
      </c>
      <c r="C47">
        <v>1.7849999999999999</v>
      </c>
      <c r="D47">
        <v>1.8180000000000001</v>
      </c>
      <c r="E47">
        <f t="shared" si="7"/>
        <v>0.3300000000000014</v>
      </c>
      <c r="F47" s="2">
        <f t="shared" si="8"/>
        <v>1.7957188539233078</v>
      </c>
      <c r="G47" s="2">
        <f t="shared" si="5"/>
        <v>1.1660598833022862</v>
      </c>
      <c r="H47" s="3">
        <f t="shared" si="6"/>
        <v>14.657499340031242</v>
      </c>
    </row>
    <row r="48" spans="1:8" x14ac:dyDescent="0.35">
      <c r="B48">
        <v>50</v>
      </c>
      <c r="C48">
        <v>2.1070000000000002</v>
      </c>
      <c r="D48">
        <v>2.1589999999999998</v>
      </c>
      <c r="E48">
        <f t="shared" si="7"/>
        <v>0.51999999999999602</v>
      </c>
      <c r="F48" s="2">
        <f t="shared" si="8"/>
        <v>2.123890315273091</v>
      </c>
      <c r="G48" s="2">
        <f t="shared" si="5"/>
        <v>1.2787138303076948</v>
      </c>
      <c r="H48" s="3">
        <f t="shared" si="6"/>
        <v>18.998260149067033</v>
      </c>
    </row>
    <row r="49" spans="2:8" x14ac:dyDescent="0.35">
      <c r="B49">
        <v>100</v>
      </c>
      <c r="C49">
        <v>2.4</v>
      </c>
      <c r="D49">
        <v>2.472</v>
      </c>
      <c r="E49">
        <f t="shared" si="7"/>
        <v>0.72000000000000064</v>
      </c>
      <c r="F49" s="2">
        <f t="shared" si="8"/>
        <v>2.4233865903781258</v>
      </c>
      <c r="G49" s="2">
        <f t="shared" si="5"/>
        <v>1.3815242251093274</v>
      </c>
      <c r="H49" s="3">
        <f t="shared" si="6"/>
        <v>24.07266793551139</v>
      </c>
    </row>
    <row r="50" spans="2:8" x14ac:dyDescent="0.35">
      <c r="B50">
        <v>200</v>
      </c>
      <c r="C50">
        <v>2.67</v>
      </c>
      <c r="D50">
        <v>2.7629999999999999</v>
      </c>
      <c r="E50">
        <f t="shared" si="7"/>
        <v>0.92999999999999972</v>
      </c>
      <c r="F50" s="2">
        <f t="shared" si="8"/>
        <v>2.7002076792384129</v>
      </c>
      <c r="G50" s="2">
        <f t="shared" si="5"/>
        <v>1.4765507339537625</v>
      </c>
      <c r="H50" s="3">
        <f t="shared" si="6"/>
        <v>29.960615696380255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A58FF-E9B7-49A1-9D70-BEABD507EC39}">
  <dimension ref="A1:K50"/>
  <sheetViews>
    <sheetView tabSelected="1" topLeftCell="A34" workbookViewId="0">
      <selection activeCell="I43" sqref="I43"/>
    </sheetView>
  </sheetViews>
  <sheetFormatPr defaultRowHeight="14.5" x14ac:dyDescent="0.35"/>
  <sheetData>
    <row r="1" spans="1:11" x14ac:dyDescent="0.35">
      <c r="A1" t="s">
        <v>203</v>
      </c>
      <c r="B1" t="s">
        <v>204</v>
      </c>
      <c r="C1" t="s">
        <v>205</v>
      </c>
      <c r="D1" t="s">
        <v>206</v>
      </c>
      <c r="E1" t="s">
        <v>207</v>
      </c>
      <c r="F1" t="s">
        <v>208</v>
      </c>
      <c r="G1" t="s">
        <v>209</v>
      </c>
      <c r="H1" t="s">
        <v>210</v>
      </c>
      <c r="J1" t="s">
        <v>211</v>
      </c>
      <c r="K1">
        <f>COUNT(C2:C40)</f>
        <v>39</v>
      </c>
    </row>
    <row r="2" spans="1:11" x14ac:dyDescent="0.35">
      <c r="A2">
        <v>1</v>
      </c>
      <c r="B2" t="s">
        <v>62</v>
      </c>
      <c r="C2">
        <v>1.05</v>
      </c>
      <c r="D2">
        <f t="shared" ref="D2:D40" si="0">LOG(C2)</f>
        <v>2.1189299069938092E-2</v>
      </c>
      <c r="E2">
        <f t="shared" ref="E2:E40" si="1">(D2-$K$3)^2</f>
        <v>0.31739031643991872</v>
      </c>
      <c r="F2">
        <f t="shared" ref="F2:F40" si="2">(D2-$K$3)^3</f>
        <v>-0.17880946694059718</v>
      </c>
      <c r="G2">
        <f t="shared" ref="G2:G40" si="3">($K$1+1)/A2</f>
        <v>40</v>
      </c>
      <c r="H2">
        <f t="shared" ref="H2:H40" si="4">1/G2</f>
        <v>2.5000000000000001E-2</v>
      </c>
      <c r="J2" t="s">
        <v>212</v>
      </c>
      <c r="K2">
        <f>AVERAGE(C2:C40)</f>
        <v>5.4266666666666676</v>
      </c>
    </row>
    <row r="3" spans="1:11" x14ac:dyDescent="0.35">
      <c r="A3">
        <v>2</v>
      </c>
      <c r="B3" t="s">
        <v>22</v>
      </c>
      <c r="C3">
        <v>1.0900000000000001</v>
      </c>
      <c r="D3">
        <f t="shared" si="0"/>
        <v>3.7426497940623665E-2</v>
      </c>
      <c r="E3">
        <f t="shared" si="1"/>
        <v>0.29935873019897463</v>
      </c>
      <c r="F3">
        <f t="shared" si="2"/>
        <v>-0.1637901919965834</v>
      </c>
      <c r="G3">
        <f t="shared" si="3"/>
        <v>20</v>
      </c>
      <c r="H3">
        <f t="shared" si="4"/>
        <v>0.05</v>
      </c>
      <c r="J3" t="s">
        <v>213</v>
      </c>
      <c r="K3">
        <f>AVERAGE(D2:D40)</f>
        <v>0.58456334572093416</v>
      </c>
    </row>
    <row r="4" spans="1:11" x14ac:dyDescent="0.35">
      <c r="A4">
        <v>3</v>
      </c>
      <c r="B4" t="s">
        <v>198</v>
      </c>
      <c r="C4">
        <v>1.2</v>
      </c>
      <c r="D4">
        <f t="shared" si="0"/>
        <v>7.9181246047624818E-2</v>
      </c>
      <c r="E4">
        <f t="shared" si="1"/>
        <v>0.2554110666702028</v>
      </c>
      <c r="F4">
        <f t="shared" si="2"/>
        <v>-0.12908018115358669</v>
      </c>
      <c r="G4">
        <f t="shared" si="3"/>
        <v>13.333333333333334</v>
      </c>
      <c r="H4">
        <f t="shared" si="4"/>
        <v>7.4999999999999997E-2</v>
      </c>
      <c r="J4" t="s">
        <v>214</v>
      </c>
      <c r="K4">
        <f>SUM(E2:E40)</f>
        <v>4.5454760224069624</v>
      </c>
    </row>
    <row r="5" spans="1:11" x14ac:dyDescent="0.35">
      <c r="A5">
        <v>4</v>
      </c>
      <c r="B5" t="s">
        <v>134</v>
      </c>
      <c r="C5">
        <v>1.27</v>
      </c>
      <c r="D5">
        <f t="shared" si="0"/>
        <v>0.10380372095595687</v>
      </c>
      <c r="E5">
        <f t="shared" si="1"/>
        <v>0.23112981680416178</v>
      </c>
      <c r="F5">
        <f t="shared" si="2"/>
        <v>-0.11111788399876676</v>
      </c>
      <c r="G5">
        <f t="shared" si="3"/>
        <v>10</v>
      </c>
      <c r="H5">
        <f t="shared" si="4"/>
        <v>0.1</v>
      </c>
      <c r="J5" t="s">
        <v>215</v>
      </c>
      <c r="K5">
        <f>SUM(F2:F40)</f>
        <v>0.59542508125345817</v>
      </c>
    </row>
    <row r="6" spans="1:11" x14ac:dyDescent="0.35">
      <c r="A6">
        <v>5</v>
      </c>
      <c r="B6" t="s">
        <v>144</v>
      </c>
      <c r="C6">
        <v>1.4</v>
      </c>
      <c r="D6">
        <f t="shared" si="0"/>
        <v>0.14612803567823801</v>
      </c>
      <c r="E6">
        <f t="shared" si="1"/>
        <v>0.19222552109223509</v>
      </c>
      <c r="F6">
        <f t="shared" si="2"/>
        <v>-8.4278455938192914E-2</v>
      </c>
      <c r="G6">
        <f t="shared" si="3"/>
        <v>8</v>
      </c>
      <c r="H6">
        <f t="shared" si="4"/>
        <v>0.125</v>
      </c>
      <c r="J6" t="s">
        <v>216</v>
      </c>
      <c r="K6">
        <f>VAR(D2:D40)</f>
        <v>0.11961779006334107</v>
      </c>
    </row>
    <row r="7" spans="1:11" x14ac:dyDescent="0.35">
      <c r="A7">
        <v>6</v>
      </c>
      <c r="B7" t="s">
        <v>95</v>
      </c>
      <c r="C7">
        <v>1.47</v>
      </c>
      <c r="D7">
        <f t="shared" si="0"/>
        <v>0.16731733474817609</v>
      </c>
      <c r="E7">
        <f t="shared" si="1"/>
        <v>0.17409423367267893</v>
      </c>
      <c r="F7">
        <f t="shared" si="2"/>
        <v>-7.26401245332845E-2</v>
      </c>
      <c r="G7">
        <f t="shared" si="3"/>
        <v>6.666666666666667</v>
      </c>
      <c r="H7">
        <f t="shared" si="4"/>
        <v>0.15</v>
      </c>
      <c r="J7" t="s">
        <v>217</v>
      </c>
      <c r="K7">
        <f>STDEV(D2:D40)</f>
        <v>0.34585804900759659</v>
      </c>
    </row>
    <row r="8" spans="1:11" x14ac:dyDescent="0.35">
      <c r="A8">
        <v>7</v>
      </c>
      <c r="B8" t="s">
        <v>120</v>
      </c>
      <c r="C8">
        <v>1.48</v>
      </c>
      <c r="D8">
        <f t="shared" si="0"/>
        <v>0.17026171539495738</v>
      </c>
      <c r="E8">
        <f t="shared" si="1"/>
        <v>0.17164584089076232</v>
      </c>
      <c r="F8">
        <f t="shared" si="2"/>
        <v>-7.1113151719716036E-2</v>
      </c>
      <c r="G8">
        <f t="shared" si="3"/>
        <v>5.7142857142857144</v>
      </c>
      <c r="H8">
        <f t="shared" si="4"/>
        <v>0.17499999999999999</v>
      </c>
      <c r="J8" t="s">
        <v>218</v>
      </c>
      <c r="K8">
        <f>SKEW(D2:D40)</f>
        <v>0.39922042173060079</v>
      </c>
    </row>
    <row r="9" spans="1:11" x14ac:dyDescent="0.35">
      <c r="A9">
        <v>8</v>
      </c>
      <c r="B9" t="s">
        <v>200</v>
      </c>
      <c r="C9">
        <v>1.58</v>
      </c>
      <c r="D9">
        <f t="shared" si="0"/>
        <v>0.19865708695442263</v>
      </c>
      <c r="E9">
        <f t="shared" si="1"/>
        <v>0.14892364055516574</v>
      </c>
      <c r="F9">
        <f t="shared" si="2"/>
        <v>-5.7470564968532742E-2</v>
      </c>
      <c r="G9">
        <f t="shared" si="3"/>
        <v>5</v>
      </c>
      <c r="H9">
        <f t="shared" si="4"/>
        <v>0.2</v>
      </c>
      <c r="J9" t="s">
        <v>219</v>
      </c>
      <c r="K9">
        <v>0.3</v>
      </c>
    </row>
    <row r="10" spans="1:11" x14ac:dyDescent="0.35">
      <c r="A10">
        <v>9</v>
      </c>
      <c r="B10" t="s">
        <v>190</v>
      </c>
      <c r="C10">
        <v>1.81</v>
      </c>
      <c r="D10">
        <f t="shared" si="0"/>
        <v>0.2576785748691845</v>
      </c>
      <c r="E10">
        <f t="shared" si="1"/>
        <v>0.10685365341480088</v>
      </c>
      <c r="F10">
        <f t="shared" si="2"/>
        <v>-3.4928832011169461E-2</v>
      </c>
      <c r="G10">
        <f t="shared" si="3"/>
        <v>4.4444444444444446</v>
      </c>
      <c r="H10">
        <f t="shared" si="4"/>
        <v>0.22499999999999998</v>
      </c>
      <c r="J10" t="s">
        <v>220</v>
      </c>
      <c r="K10">
        <v>0.4</v>
      </c>
    </row>
    <row r="11" spans="1:11" x14ac:dyDescent="0.35">
      <c r="A11">
        <v>10</v>
      </c>
      <c r="B11" t="s">
        <v>43</v>
      </c>
      <c r="C11">
        <v>2.1</v>
      </c>
      <c r="D11">
        <f t="shared" si="0"/>
        <v>0.3222192947339193</v>
      </c>
      <c r="E11">
        <f t="shared" si="1"/>
        <v>6.8824401088277448E-2</v>
      </c>
      <c r="F11">
        <f t="shared" si="2"/>
        <v>-1.8055672188253821E-2</v>
      </c>
      <c r="G11">
        <f t="shared" si="3"/>
        <v>4</v>
      </c>
      <c r="H11">
        <f t="shared" si="4"/>
        <v>0.25</v>
      </c>
    </row>
    <row r="12" spans="1:11" x14ac:dyDescent="0.35">
      <c r="A12">
        <v>11</v>
      </c>
      <c r="B12" t="s">
        <v>179</v>
      </c>
      <c r="C12">
        <v>2.14</v>
      </c>
      <c r="D12">
        <f t="shared" si="0"/>
        <v>0.33041377334919086</v>
      </c>
      <c r="E12">
        <f t="shared" si="1"/>
        <v>6.4592005136739988E-2</v>
      </c>
      <c r="F12">
        <f t="shared" si="2"/>
        <v>-1.6416030484135914E-2</v>
      </c>
      <c r="G12">
        <f t="shared" si="3"/>
        <v>3.6363636363636362</v>
      </c>
      <c r="H12">
        <f t="shared" si="4"/>
        <v>0.27500000000000002</v>
      </c>
    </row>
    <row r="13" spans="1:11" x14ac:dyDescent="0.35">
      <c r="A13">
        <v>12</v>
      </c>
      <c r="B13" t="s">
        <v>168</v>
      </c>
      <c r="C13">
        <v>2.39</v>
      </c>
      <c r="D13">
        <f t="shared" si="0"/>
        <v>0.37839790094813769</v>
      </c>
      <c r="E13">
        <f t="shared" si="1"/>
        <v>4.2504190618364988E-2</v>
      </c>
      <c r="F13">
        <f t="shared" si="2"/>
        <v>-8.7628953635429403E-3</v>
      </c>
      <c r="G13">
        <f t="shared" si="3"/>
        <v>3.3333333333333335</v>
      </c>
      <c r="H13">
        <f t="shared" si="4"/>
        <v>0.3</v>
      </c>
    </row>
    <row r="14" spans="1:11" x14ac:dyDescent="0.35">
      <c r="A14">
        <v>13</v>
      </c>
      <c r="B14" t="s">
        <v>174</v>
      </c>
      <c r="C14">
        <v>2.5</v>
      </c>
      <c r="D14">
        <f t="shared" si="0"/>
        <v>0.3979400086720376</v>
      </c>
      <c r="E14">
        <f t="shared" si="1"/>
        <v>3.4828269931266045E-2</v>
      </c>
      <c r="F14">
        <f t="shared" si="2"/>
        <v>-6.4997679582126126E-3</v>
      </c>
      <c r="G14">
        <f t="shared" si="3"/>
        <v>3.0769230769230771</v>
      </c>
      <c r="H14">
        <f t="shared" si="4"/>
        <v>0.32499999999999996</v>
      </c>
    </row>
    <row r="15" spans="1:11" x14ac:dyDescent="0.35">
      <c r="A15">
        <v>14</v>
      </c>
      <c r="B15" t="s">
        <v>171</v>
      </c>
      <c r="C15">
        <v>2.7</v>
      </c>
      <c r="D15">
        <f t="shared" si="0"/>
        <v>0.43136376415898736</v>
      </c>
      <c r="E15">
        <f t="shared" si="1"/>
        <v>2.3470111790755588E-2</v>
      </c>
      <c r="F15">
        <f t="shared" si="2"/>
        <v>-3.59561130555587E-3</v>
      </c>
      <c r="G15">
        <f t="shared" si="3"/>
        <v>2.8571428571428572</v>
      </c>
      <c r="H15">
        <f t="shared" si="4"/>
        <v>0.35</v>
      </c>
    </row>
    <row r="16" spans="1:11" x14ac:dyDescent="0.35">
      <c r="A16">
        <v>15</v>
      </c>
      <c r="B16" t="s">
        <v>71</v>
      </c>
      <c r="C16">
        <v>3.11</v>
      </c>
      <c r="D16">
        <f t="shared" si="0"/>
        <v>0.4927603890268375</v>
      </c>
      <c r="E16">
        <f t="shared" si="1"/>
        <v>8.427782857778187E-3</v>
      </c>
      <c r="F16">
        <f t="shared" si="2"/>
        <v>-7.7369538471986114E-4</v>
      </c>
      <c r="G16">
        <f t="shared" si="3"/>
        <v>2.6666666666666665</v>
      </c>
      <c r="H16">
        <f t="shared" si="4"/>
        <v>0.375</v>
      </c>
    </row>
    <row r="17" spans="1:8" x14ac:dyDescent="0.35">
      <c r="A17">
        <v>16</v>
      </c>
      <c r="B17" t="s">
        <v>98</v>
      </c>
      <c r="C17">
        <v>3.32</v>
      </c>
      <c r="D17">
        <f t="shared" si="0"/>
        <v>0.52113808370403625</v>
      </c>
      <c r="E17">
        <f t="shared" si="1"/>
        <v>4.0227638619121531E-3</v>
      </c>
      <c r="F17">
        <f t="shared" si="2"/>
        <v>-2.5514485197388641E-4</v>
      </c>
      <c r="G17">
        <f t="shared" si="3"/>
        <v>2.5</v>
      </c>
      <c r="H17">
        <f t="shared" si="4"/>
        <v>0.4</v>
      </c>
    </row>
    <row r="18" spans="1:8" x14ac:dyDescent="0.35">
      <c r="A18">
        <v>17</v>
      </c>
      <c r="B18" t="s">
        <v>158</v>
      </c>
      <c r="C18">
        <v>3.52</v>
      </c>
      <c r="D18">
        <f t="shared" si="0"/>
        <v>0.54654266347813107</v>
      </c>
      <c r="E18">
        <f t="shared" si="1"/>
        <v>1.4455722782082017E-3</v>
      </c>
      <c r="F18">
        <f t="shared" si="2"/>
        <v>-5.4961644248758973E-5</v>
      </c>
      <c r="G18">
        <f t="shared" si="3"/>
        <v>2.3529411764705883</v>
      </c>
      <c r="H18">
        <f t="shared" si="4"/>
        <v>0.42499999999999999</v>
      </c>
    </row>
    <row r="19" spans="1:8" x14ac:dyDescent="0.35">
      <c r="A19">
        <v>18</v>
      </c>
      <c r="B19" t="s">
        <v>109</v>
      </c>
      <c r="C19">
        <v>3.69</v>
      </c>
      <c r="D19">
        <f t="shared" si="0"/>
        <v>0.56702636615906032</v>
      </c>
      <c r="E19">
        <f t="shared" si="1"/>
        <v>3.0754565215358054E-4</v>
      </c>
      <c r="F19">
        <f t="shared" si="2"/>
        <v>-5.3934218161605011E-6</v>
      </c>
      <c r="G19">
        <f t="shared" si="3"/>
        <v>2.2222222222222223</v>
      </c>
      <c r="H19">
        <f t="shared" si="4"/>
        <v>0.44999999999999996</v>
      </c>
    </row>
    <row r="20" spans="1:8" x14ac:dyDescent="0.35">
      <c r="A20">
        <v>19</v>
      </c>
      <c r="B20" t="s">
        <v>89</v>
      </c>
      <c r="C20">
        <v>3.7</v>
      </c>
      <c r="D20">
        <f t="shared" si="0"/>
        <v>0.56820172406699498</v>
      </c>
      <c r="E20">
        <f t="shared" si="1"/>
        <v>2.6770266314665123E-4</v>
      </c>
      <c r="F20">
        <f t="shared" si="2"/>
        <v>-4.380049690157433E-6</v>
      </c>
      <c r="G20">
        <f t="shared" si="3"/>
        <v>2.1052631578947367</v>
      </c>
      <c r="H20">
        <f t="shared" si="4"/>
        <v>0.47500000000000003</v>
      </c>
    </row>
    <row r="21" spans="1:8" x14ac:dyDescent="0.35">
      <c r="A21">
        <v>20</v>
      </c>
      <c r="B21" t="s">
        <v>83</v>
      </c>
      <c r="C21">
        <v>4.34</v>
      </c>
      <c r="D21">
        <f t="shared" si="0"/>
        <v>0.63748972951251071</v>
      </c>
      <c r="E21">
        <f t="shared" si="1"/>
        <v>2.8012021012532567E-3</v>
      </c>
      <c r="F21">
        <f t="shared" si="2"/>
        <v>1.4825749748870054E-4</v>
      </c>
      <c r="G21">
        <f t="shared" si="3"/>
        <v>2</v>
      </c>
      <c r="H21">
        <f t="shared" si="4"/>
        <v>0.5</v>
      </c>
    </row>
    <row r="22" spans="1:8" x14ac:dyDescent="0.35">
      <c r="A22">
        <v>21</v>
      </c>
      <c r="B22" t="s">
        <v>15</v>
      </c>
      <c r="C22">
        <v>4.37</v>
      </c>
      <c r="D22">
        <f t="shared" si="0"/>
        <v>0.64048143697042181</v>
      </c>
      <c r="E22">
        <f t="shared" si="1"/>
        <v>3.1268329289860278E-3</v>
      </c>
      <c r="F22">
        <f t="shared" si="2"/>
        <v>1.7484652904494345E-4</v>
      </c>
      <c r="G22">
        <f t="shared" si="3"/>
        <v>1.9047619047619047</v>
      </c>
      <c r="H22">
        <f t="shared" si="4"/>
        <v>0.52500000000000002</v>
      </c>
    </row>
    <row r="23" spans="1:8" x14ac:dyDescent="0.35">
      <c r="A23">
        <v>22</v>
      </c>
      <c r="B23" t="s">
        <v>49</v>
      </c>
      <c r="C23">
        <v>4.45</v>
      </c>
      <c r="D23">
        <f t="shared" si="0"/>
        <v>0.64836001098093166</v>
      </c>
      <c r="E23">
        <f t="shared" si="1"/>
        <v>4.070014498296172E-3</v>
      </c>
      <c r="F23">
        <f t="shared" si="2"/>
        <v>2.5965335255113752E-4</v>
      </c>
      <c r="G23">
        <f t="shared" si="3"/>
        <v>1.8181818181818181</v>
      </c>
      <c r="H23">
        <f t="shared" si="4"/>
        <v>0.55000000000000004</v>
      </c>
    </row>
    <row r="24" spans="1:8" x14ac:dyDescent="0.35">
      <c r="A24">
        <v>23</v>
      </c>
      <c r="B24" t="s">
        <v>122</v>
      </c>
      <c r="C24">
        <v>4.5199999999999996</v>
      </c>
      <c r="D24">
        <f t="shared" si="0"/>
        <v>0.65513843481138212</v>
      </c>
      <c r="E24">
        <f t="shared" si="1"/>
        <v>4.9808432001246673E-3</v>
      </c>
      <c r="F24">
        <f t="shared" si="2"/>
        <v>3.5152345259435031E-4</v>
      </c>
      <c r="G24">
        <f t="shared" si="3"/>
        <v>1.7391304347826086</v>
      </c>
      <c r="H24">
        <f t="shared" si="4"/>
        <v>0.57500000000000007</v>
      </c>
    </row>
    <row r="25" spans="1:8" x14ac:dyDescent="0.35">
      <c r="A25">
        <v>24</v>
      </c>
      <c r="B25" t="s">
        <v>185</v>
      </c>
      <c r="C25">
        <v>4.76</v>
      </c>
      <c r="D25">
        <f t="shared" si="0"/>
        <v>0.67760695272049309</v>
      </c>
      <c r="E25">
        <f t="shared" si="1"/>
        <v>8.6571128034883729E-3</v>
      </c>
      <c r="F25">
        <f t="shared" si="2"/>
        <v>8.0548900143862206E-4</v>
      </c>
      <c r="G25">
        <f t="shared" si="3"/>
        <v>1.6666666666666667</v>
      </c>
      <c r="H25">
        <f t="shared" si="4"/>
        <v>0.6</v>
      </c>
    </row>
    <row r="26" spans="1:8" x14ac:dyDescent="0.35">
      <c r="A26">
        <v>25</v>
      </c>
      <c r="B26" t="s">
        <v>56</v>
      </c>
      <c r="C26">
        <v>5.43</v>
      </c>
      <c r="D26">
        <f t="shared" si="0"/>
        <v>0.73479982958884693</v>
      </c>
      <c r="E26">
        <f t="shared" si="1"/>
        <v>2.2571001084993617E-2</v>
      </c>
      <c r="F26">
        <f t="shared" si="2"/>
        <v>3.3909878403882853E-3</v>
      </c>
      <c r="G26">
        <f t="shared" si="3"/>
        <v>1.6</v>
      </c>
      <c r="H26">
        <f t="shared" si="4"/>
        <v>0.625</v>
      </c>
    </row>
    <row r="27" spans="1:8" x14ac:dyDescent="0.35">
      <c r="A27">
        <v>26</v>
      </c>
      <c r="B27" t="s">
        <v>33</v>
      </c>
      <c r="C27">
        <v>5.46</v>
      </c>
      <c r="D27">
        <f t="shared" si="0"/>
        <v>0.73719264270473728</v>
      </c>
      <c r="E27">
        <f t="shared" si="1"/>
        <v>2.3295702297769973E-2</v>
      </c>
      <c r="F27">
        <f t="shared" si="2"/>
        <v>3.5556066644525982E-3</v>
      </c>
      <c r="G27">
        <f t="shared" si="3"/>
        <v>1.5384615384615385</v>
      </c>
      <c r="H27">
        <f t="shared" si="4"/>
        <v>0.64999999999999991</v>
      </c>
    </row>
    <row r="28" spans="1:8" x14ac:dyDescent="0.35">
      <c r="A28">
        <v>27</v>
      </c>
      <c r="B28" t="s">
        <v>129</v>
      </c>
      <c r="C28">
        <v>5.64</v>
      </c>
      <c r="D28">
        <f t="shared" si="0"/>
        <v>0.7512791039833423</v>
      </c>
      <c r="E28">
        <f t="shared" si="1"/>
        <v>2.7794144053009708E-2</v>
      </c>
      <c r="F28">
        <f t="shared" si="2"/>
        <v>4.6337218010521156E-3</v>
      </c>
      <c r="G28">
        <f t="shared" si="3"/>
        <v>1.4814814814814814</v>
      </c>
      <c r="H28">
        <f t="shared" si="4"/>
        <v>0.67500000000000004</v>
      </c>
    </row>
    <row r="29" spans="1:8" x14ac:dyDescent="0.35">
      <c r="A29">
        <v>28</v>
      </c>
      <c r="B29" t="s">
        <v>114</v>
      </c>
      <c r="C29">
        <v>5.81</v>
      </c>
      <c r="D29">
        <f t="shared" si="0"/>
        <v>0.76417613239033066</v>
      </c>
      <c r="E29">
        <f t="shared" si="1"/>
        <v>3.226075313514614E-2</v>
      </c>
      <c r="F29">
        <f t="shared" si="2"/>
        <v>5.7944437706570684E-3</v>
      </c>
      <c r="G29">
        <f t="shared" si="3"/>
        <v>1.4285714285714286</v>
      </c>
      <c r="H29">
        <f t="shared" si="4"/>
        <v>0.7</v>
      </c>
    </row>
    <row r="30" spans="1:8" x14ac:dyDescent="0.35">
      <c r="A30">
        <v>29</v>
      </c>
      <c r="B30" t="s">
        <v>76</v>
      </c>
      <c r="C30">
        <v>6.36</v>
      </c>
      <c r="D30">
        <f t="shared" si="0"/>
        <v>0.80345711564841393</v>
      </c>
      <c r="E30">
        <f t="shared" si="1"/>
        <v>4.7914482513064446E-2</v>
      </c>
      <c r="F30">
        <f t="shared" si="2"/>
        <v>1.0488181711408981E-2</v>
      </c>
      <c r="G30">
        <f t="shared" si="3"/>
        <v>1.3793103448275863</v>
      </c>
      <c r="H30">
        <f t="shared" si="4"/>
        <v>0.72499999999999998</v>
      </c>
    </row>
    <row r="31" spans="1:8" x14ac:dyDescent="0.35">
      <c r="A31">
        <v>30</v>
      </c>
      <c r="B31" t="s">
        <v>138</v>
      </c>
      <c r="C31">
        <v>6.96</v>
      </c>
      <c r="D31">
        <f t="shared" si="0"/>
        <v>0.84260923961056211</v>
      </c>
      <c r="E31">
        <f t="shared" si="1"/>
        <v>6.6587683353297122E-2</v>
      </c>
      <c r="F31">
        <f t="shared" si="2"/>
        <v>1.7182678272941055E-2</v>
      </c>
      <c r="G31">
        <f t="shared" si="3"/>
        <v>1.3333333333333333</v>
      </c>
      <c r="H31">
        <f t="shared" si="4"/>
        <v>0.75</v>
      </c>
    </row>
    <row r="32" spans="1:8" x14ac:dyDescent="0.35">
      <c r="A32">
        <v>31</v>
      </c>
      <c r="B32" t="s">
        <v>152</v>
      </c>
      <c r="C32">
        <v>7</v>
      </c>
      <c r="D32">
        <f t="shared" si="0"/>
        <v>0.84509804001425681</v>
      </c>
      <c r="E32">
        <f t="shared" si="1"/>
        <v>6.7878326930515098E-2</v>
      </c>
      <c r="F32">
        <f t="shared" si="2"/>
        <v>1.768465915598396E-2</v>
      </c>
      <c r="G32">
        <f t="shared" si="3"/>
        <v>1.2903225806451613</v>
      </c>
      <c r="H32">
        <f t="shared" si="4"/>
        <v>0.77500000000000002</v>
      </c>
    </row>
    <row r="33" spans="1:8" x14ac:dyDescent="0.35">
      <c r="A33">
        <v>32</v>
      </c>
      <c r="B33" t="s">
        <v>38</v>
      </c>
      <c r="C33">
        <v>7.23</v>
      </c>
      <c r="D33">
        <f t="shared" si="0"/>
        <v>0.85913829729453084</v>
      </c>
      <c r="E33">
        <f t="shared" si="1"/>
        <v>7.5391404031642961E-2</v>
      </c>
      <c r="F33">
        <f t="shared" si="2"/>
        <v>2.0700591111053827E-2</v>
      </c>
      <c r="G33">
        <f t="shared" si="3"/>
        <v>1.25</v>
      </c>
      <c r="H33">
        <f t="shared" si="4"/>
        <v>0.8</v>
      </c>
    </row>
    <row r="34" spans="1:8" x14ac:dyDescent="0.35">
      <c r="A34">
        <v>33</v>
      </c>
      <c r="B34" t="s">
        <v>162</v>
      </c>
      <c r="C34">
        <v>7.48</v>
      </c>
      <c r="D34">
        <f t="shared" si="0"/>
        <v>0.87390159786446142</v>
      </c>
      <c r="E34">
        <f t="shared" si="1"/>
        <v>8.3716624153471364E-2</v>
      </c>
      <c r="F34">
        <f t="shared" si="2"/>
        <v>2.4222421707922003E-2</v>
      </c>
      <c r="G34">
        <f t="shared" si="3"/>
        <v>1.2121212121212122</v>
      </c>
      <c r="H34">
        <f t="shared" si="4"/>
        <v>0.82499999999999996</v>
      </c>
    </row>
    <row r="35" spans="1:8" x14ac:dyDescent="0.35">
      <c r="A35">
        <v>34</v>
      </c>
      <c r="B35" t="s">
        <v>26</v>
      </c>
      <c r="C35">
        <v>7.92</v>
      </c>
      <c r="D35">
        <f t="shared" si="0"/>
        <v>0.89872518158949355</v>
      </c>
      <c r="E35">
        <f t="shared" si="1"/>
        <v>9.8697659116303654E-2</v>
      </c>
      <c r="F35">
        <f t="shared" si="2"/>
        <v>3.1007037783907215E-2</v>
      </c>
      <c r="G35">
        <f t="shared" si="3"/>
        <v>1.1764705882352942</v>
      </c>
      <c r="H35">
        <f t="shared" si="4"/>
        <v>0.85</v>
      </c>
    </row>
    <row r="36" spans="1:8" x14ac:dyDescent="0.35">
      <c r="A36">
        <v>35</v>
      </c>
      <c r="B36" t="s">
        <v>8</v>
      </c>
      <c r="C36">
        <v>7.93</v>
      </c>
      <c r="D36">
        <f t="shared" si="0"/>
        <v>0.89927318731760375</v>
      </c>
      <c r="E36">
        <f t="shared" si="1"/>
        <v>9.904228439780087E-2</v>
      </c>
      <c r="F36">
        <f t="shared" si="2"/>
        <v>3.1169581634204212E-2</v>
      </c>
      <c r="G36">
        <f t="shared" si="3"/>
        <v>1.1428571428571428</v>
      </c>
      <c r="H36">
        <f t="shared" si="4"/>
        <v>0.875</v>
      </c>
    </row>
    <row r="37" spans="1:8" x14ac:dyDescent="0.35">
      <c r="A37">
        <v>36</v>
      </c>
      <c r="B37" t="s">
        <v>104</v>
      </c>
      <c r="C37">
        <v>9.4600000000000009</v>
      </c>
      <c r="D37">
        <f t="shared" si="0"/>
        <v>0.97589113640179281</v>
      </c>
      <c r="E37">
        <f t="shared" si="1"/>
        <v>0.15313743975916191</v>
      </c>
      <c r="F37">
        <f t="shared" si="2"/>
        <v>5.9926935971475914E-2</v>
      </c>
      <c r="G37">
        <f t="shared" si="3"/>
        <v>1.1111111111111112</v>
      </c>
      <c r="H37">
        <f t="shared" si="4"/>
        <v>0.89999999999999991</v>
      </c>
    </row>
    <row r="38" spans="1:8" x14ac:dyDescent="0.35">
      <c r="A38">
        <v>37</v>
      </c>
      <c r="B38" t="s">
        <v>193</v>
      </c>
      <c r="C38">
        <v>10.77</v>
      </c>
      <c r="D38">
        <f t="shared" si="0"/>
        <v>1.0322157032979815</v>
      </c>
      <c r="E38">
        <f t="shared" si="1"/>
        <v>0.20039263324428866</v>
      </c>
      <c r="F38">
        <f t="shared" si="2"/>
        <v>8.9706234712878419E-2</v>
      </c>
      <c r="G38">
        <f t="shared" si="3"/>
        <v>1.0810810810810811</v>
      </c>
      <c r="H38">
        <f t="shared" si="4"/>
        <v>0.92499999999999993</v>
      </c>
    </row>
    <row r="39" spans="1:8" x14ac:dyDescent="0.35">
      <c r="A39">
        <v>38</v>
      </c>
      <c r="B39" t="s">
        <v>146</v>
      </c>
      <c r="C39">
        <v>15.81</v>
      </c>
      <c r="D39">
        <f t="shared" si="0"/>
        <v>1.1989318699322091</v>
      </c>
      <c r="E39">
        <f t="shared" si="1"/>
        <v>0.37744868354153993</v>
      </c>
      <c r="F39">
        <f t="shared" si="2"/>
        <v>0.23189259067290444</v>
      </c>
      <c r="G39">
        <f t="shared" si="3"/>
        <v>1.0526315789473684</v>
      </c>
      <c r="H39">
        <f t="shared" si="4"/>
        <v>0.95000000000000007</v>
      </c>
    </row>
    <row r="40" spans="1:8" x14ac:dyDescent="0.35">
      <c r="A40">
        <v>39</v>
      </c>
      <c r="B40" t="s">
        <v>64</v>
      </c>
      <c r="C40">
        <v>38.42</v>
      </c>
      <c r="D40">
        <f t="shared" si="0"/>
        <v>1.5845573605256749</v>
      </c>
      <c r="E40">
        <f t="shared" si="1"/>
        <v>0.99998802964530398</v>
      </c>
      <c r="F40">
        <f t="shared" si="2"/>
        <v>0.99998204452168959</v>
      </c>
      <c r="G40">
        <f t="shared" si="3"/>
        <v>1.0256410256410255</v>
      </c>
      <c r="H40">
        <f t="shared" si="4"/>
        <v>0.97500000000000009</v>
      </c>
    </row>
    <row r="43" spans="1:8" x14ac:dyDescent="0.35">
      <c r="B43" t="s">
        <v>221</v>
      </c>
      <c r="C43" t="s">
        <v>228</v>
      </c>
      <c r="D43" t="s">
        <v>229</v>
      </c>
      <c r="E43" t="s">
        <v>222</v>
      </c>
      <c r="F43" t="s">
        <v>223</v>
      </c>
      <c r="G43" t="s">
        <v>224</v>
      </c>
      <c r="H43" s="1" t="s">
        <v>225</v>
      </c>
    </row>
    <row r="44" spans="1:8" x14ac:dyDescent="0.35">
      <c r="B44">
        <v>2</v>
      </c>
      <c r="C44">
        <v>-0.05</v>
      </c>
      <c r="D44">
        <v>-6.6000000000000003E-2</v>
      </c>
      <c r="E44">
        <f>(C44-D44)/($K$9-$K$10)</f>
        <v>-0.15999999999999995</v>
      </c>
      <c r="F44" s="2">
        <f>C44+(E44*($K$8-$K$9))</f>
        <v>-6.5875267476896121E-2</v>
      </c>
      <c r="G44" s="2">
        <f t="shared" ref="G44:G50" si="5">$K$3+(F44*$K$7)</f>
        <v>0.56177985423352128</v>
      </c>
      <c r="H44" s="3">
        <f t="shared" ref="H44:H50" si="6">10^G44</f>
        <v>3.6456909841373495</v>
      </c>
    </row>
    <row r="45" spans="1:8" x14ac:dyDescent="0.35">
      <c r="B45">
        <v>5</v>
      </c>
      <c r="C45">
        <v>0.82399999999999995</v>
      </c>
      <c r="D45">
        <v>0.81599999999999995</v>
      </c>
      <c r="E45">
        <f t="shared" ref="E45:E50" si="7">(C45-D45)/($K$9-$K$10)</f>
        <v>-8.0000000000000043E-2</v>
      </c>
      <c r="F45" s="2">
        <f t="shared" ref="F45:F50" si="8">C45+(E45*($K$8-$K$9))</f>
        <v>0.81606236626155193</v>
      </c>
      <c r="G45" s="2">
        <f t="shared" si="5"/>
        <v>0.86680508358467723</v>
      </c>
      <c r="H45" s="3">
        <f t="shared" si="6"/>
        <v>7.3587675332229612</v>
      </c>
    </row>
    <row r="46" spans="1:8" x14ac:dyDescent="0.35">
      <c r="B46">
        <v>10</v>
      </c>
      <c r="C46">
        <v>1.3089999999999999</v>
      </c>
      <c r="D46">
        <v>1.3169999999999999</v>
      </c>
      <c r="E46">
        <f t="shared" si="7"/>
        <v>8.0000000000000043E-2</v>
      </c>
      <c r="F46" s="2">
        <f t="shared" si="8"/>
        <v>1.316937633738448</v>
      </c>
      <c r="G46" s="2">
        <f t="shared" si="5"/>
        <v>1.0400368263903945</v>
      </c>
      <c r="H46" s="3">
        <f t="shared" si="6"/>
        <v>10.965711769381118</v>
      </c>
    </row>
    <row r="47" spans="1:8" x14ac:dyDescent="0.35">
      <c r="B47">
        <v>25</v>
      </c>
      <c r="C47">
        <v>1.849</v>
      </c>
      <c r="D47">
        <v>1.88</v>
      </c>
      <c r="E47">
        <f t="shared" si="7"/>
        <v>0.30999999999999905</v>
      </c>
      <c r="F47" s="2">
        <f t="shared" si="8"/>
        <v>1.8797583307364862</v>
      </c>
      <c r="G47" s="2">
        <f t="shared" si="5"/>
        <v>1.2346928945952318</v>
      </c>
      <c r="H47" s="3">
        <f t="shared" si="6"/>
        <v>17.166940211423412</v>
      </c>
    </row>
    <row r="48" spans="1:8" x14ac:dyDescent="0.35">
      <c r="B48">
        <v>50</v>
      </c>
      <c r="C48">
        <v>2.2109999999999999</v>
      </c>
      <c r="D48">
        <v>2.2610000000000001</v>
      </c>
      <c r="E48">
        <f t="shared" si="7"/>
        <v>0.50000000000000244</v>
      </c>
      <c r="F48" s="2">
        <f t="shared" si="8"/>
        <v>2.2606102108653006</v>
      </c>
      <c r="G48" s="2">
        <f t="shared" si="5"/>
        <v>1.3664135828174584</v>
      </c>
      <c r="H48" s="3">
        <f t="shared" si="6"/>
        <v>23.249498145487138</v>
      </c>
    </row>
    <row r="49" spans="2:8" x14ac:dyDescent="0.35">
      <c r="B49">
        <v>100</v>
      </c>
      <c r="C49">
        <v>2.544</v>
      </c>
      <c r="D49">
        <v>2.6150000000000002</v>
      </c>
      <c r="E49">
        <f t="shared" si="7"/>
        <v>0.71000000000000152</v>
      </c>
      <c r="F49" s="2">
        <f t="shared" si="8"/>
        <v>2.6144464994287269</v>
      </c>
      <c r="G49" s="2">
        <f t="shared" si="5"/>
        <v>1.488790711248094</v>
      </c>
      <c r="H49" s="3">
        <f t="shared" si="6"/>
        <v>30.817025040168971</v>
      </c>
    </row>
    <row r="50" spans="2:8" x14ac:dyDescent="0.35">
      <c r="B50">
        <v>200</v>
      </c>
      <c r="C50">
        <v>2.8559999999999999</v>
      </c>
      <c r="D50">
        <v>2.9489999999999998</v>
      </c>
      <c r="E50">
        <f t="shared" si="7"/>
        <v>0.92999999999999938</v>
      </c>
      <c r="F50" s="2">
        <f t="shared" si="8"/>
        <v>2.9482749922094587</v>
      </c>
      <c r="G50" s="2">
        <f t="shared" si="5"/>
        <v>1.6042479824643845</v>
      </c>
      <c r="H50" s="3">
        <f t="shared" si="6"/>
        <v>40.2020299206335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2019-04-16T12:14:16Z</dcterms:modified>
</cp:coreProperties>
</file>