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Khaydarkan\"/>
    </mc:Choice>
  </mc:AlternateContent>
  <xr:revisionPtr revIDLastSave="0" documentId="13_ncr:1_{2B969E68-0396-4E75-A691-6E056CEE34E2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3" l="1"/>
  <c r="E52" i="3"/>
  <c r="E51" i="3"/>
  <c r="E50" i="3"/>
  <c r="E49" i="3"/>
  <c r="E48" i="3"/>
  <c r="E47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G11" i="3"/>
  <c r="H11" i="3" s="1"/>
  <c r="D11" i="3"/>
  <c r="D10" i="3"/>
  <c r="G9" i="3"/>
  <c r="H9" i="3" s="1"/>
  <c r="D9" i="3"/>
  <c r="D8" i="3"/>
  <c r="D7" i="3"/>
  <c r="D6" i="3"/>
  <c r="D5" i="3"/>
  <c r="G4" i="3"/>
  <c r="H4" i="3" s="1"/>
  <c r="D4" i="3"/>
  <c r="D3" i="3"/>
  <c r="K2" i="3"/>
  <c r="D2" i="3"/>
  <c r="K6" i="3" s="1"/>
  <c r="K1" i="3"/>
  <c r="G42" i="3" s="1"/>
  <c r="H42" i="3" s="1"/>
  <c r="E53" i="2"/>
  <c r="E52" i="2"/>
  <c r="E51" i="2"/>
  <c r="E50" i="2"/>
  <c r="E49" i="2"/>
  <c r="E48" i="2"/>
  <c r="E47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2" i="2"/>
  <c r="D2" i="2"/>
  <c r="K1" i="2"/>
  <c r="I22" i="1"/>
  <c r="I11" i="1"/>
  <c r="I16" i="1"/>
  <c r="I26" i="1"/>
  <c r="I41" i="1"/>
  <c r="I37" i="1"/>
  <c r="I29" i="1"/>
  <c r="I6" i="1"/>
  <c r="I13" i="1"/>
  <c r="I15" i="1"/>
  <c r="I4" i="1"/>
  <c r="I10" i="1"/>
  <c r="I12" i="1"/>
  <c r="I38" i="1"/>
  <c r="I5" i="1"/>
  <c r="I36" i="1"/>
  <c r="I17" i="1"/>
  <c r="I20" i="1"/>
  <c r="I28" i="1"/>
  <c r="I42" i="1"/>
  <c r="I21" i="1"/>
  <c r="I39" i="1"/>
  <c r="I34" i="1"/>
  <c r="I8" i="1"/>
  <c r="I43" i="1"/>
  <c r="I9" i="1"/>
  <c r="I19" i="1"/>
  <c r="I18" i="1"/>
  <c r="I25" i="1"/>
  <c r="I14" i="1"/>
  <c r="I44" i="1"/>
  <c r="I35" i="1"/>
  <c r="I3" i="1"/>
  <c r="I40" i="1"/>
  <c r="I31" i="1"/>
  <c r="I7" i="1"/>
  <c r="I32" i="1"/>
  <c r="I23" i="1"/>
  <c r="I33" i="1"/>
  <c r="I27" i="1"/>
  <c r="I24" i="1"/>
  <c r="H22" i="1"/>
  <c r="H11" i="1"/>
  <c r="H16" i="1"/>
  <c r="H26" i="1"/>
  <c r="H41" i="1"/>
  <c r="H37" i="1"/>
  <c r="H29" i="1"/>
  <c r="H6" i="1"/>
  <c r="H13" i="1"/>
  <c r="H15" i="1"/>
  <c r="H4" i="1"/>
  <c r="H10" i="1"/>
  <c r="H12" i="1"/>
  <c r="H38" i="1"/>
  <c r="H5" i="1"/>
  <c r="H36" i="1"/>
  <c r="H17" i="1"/>
  <c r="H20" i="1"/>
  <c r="H28" i="1"/>
  <c r="H42" i="1"/>
  <c r="H21" i="1"/>
  <c r="H39" i="1"/>
  <c r="H34" i="1"/>
  <c r="H8" i="1"/>
  <c r="H43" i="1"/>
  <c r="H9" i="1"/>
  <c r="H19" i="1"/>
  <c r="H18" i="1"/>
  <c r="H25" i="1"/>
  <c r="H14" i="1"/>
  <c r="H44" i="1"/>
  <c r="H35" i="1"/>
  <c r="H3" i="1"/>
  <c r="H40" i="1"/>
  <c r="H31" i="1"/>
  <c r="H7" i="1"/>
  <c r="H32" i="1"/>
  <c r="H23" i="1"/>
  <c r="H33" i="1"/>
  <c r="H27" i="1"/>
  <c r="H24" i="1"/>
  <c r="I30" i="1"/>
  <c r="H30" i="1"/>
  <c r="G5" i="3" l="1"/>
  <c r="H5" i="3" s="1"/>
  <c r="G14" i="3"/>
  <c r="H14" i="3" s="1"/>
  <c r="G17" i="3"/>
  <c r="H17" i="3" s="1"/>
  <c r="G22" i="3"/>
  <c r="H22" i="3" s="1"/>
  <c r="G25" i="3"/>
  <c r="H25" i="3" s="1"/>
  <c r="G8" i="3"/>
  <c r="H8" i="3" s="1"/>
  <c r="G10" i="3"/>
  <c r="H10" i="3" s="1"/>
  <c r="G13" i="3"/>
  <c r="H13" i="3" s="1"/>
  <c r="G18" i="3"/>
  <c r="H18" i="3" s="1"/>
  <c r="G21" i="3"/>
  <c r="H21" i="3" s="1"/>
  <c r="G26" i="3"/>
  <c r="H26" i="3" s="1"/>
  <c r="E30" i="3"/>
  <c r="K3" i="3"/>
  <c r="E26" i="3" s="1"/>
  <c r="F21" i="3"/>
  <c r="E21" i="3"/>
  <c r="F41" i="3"/>
  <c r="E41" i="3"/>
  <c r="E7" i="3"/>
  <c r="F28" i="3"/>
  <c r="G29" i="3"/>
  <c r="H29" i="3" s="1"/>
  <c r="G30" i="3"/>
  <c r="H30" i="3" s="1"/>
  <c r="G33" i="3"/>
  <c r="H33" i="3" s="1"/>
  <c r="G34" i="3"/>
  <c r="H34" i="3" s="1"/>
  <c r="F36" i="3"/>
  <c r="G37" i="3"/>
  <c r="H37" i="3" s="1"/>
  <c r="G38" i="3"/>
  <c r="H38" i="3" s="1"/>
  <c r="F40" i="3"/>
  <c r="G41" i="3"/>
  <c r="H41" i="3" s="1"/>
  <c r="E34" i="3"/>
  <c r="E38" i="3"/>
  <c r="F3" i="3"/>
  <c r="K7" i="3"/>
  <c r="F17" i="3"/>
  <c r="E17" i="3"/>
  <c r="F25" i="3"/>
  <c r="E25" i="3"/>
  <c r="F29" i="3"/>
  <c r="E29" i="3"/>
  <c r="F37" i="3"/>
  <c r="E37" i="3"/>
  <c r="K8" i="3"/>
  <c r="F50" i="3" s="1"/>
  <c r="F16" i="3"/>
  <c r="G40" i="3"/>
  <c r="H40" i="3" s="1"/>
  <c r="G36" i="3"/>
  <c r="H36" i="3" s="1"/>
  <c r="G32" i="3"/>
  <c r="H32" i="3" s="1"/>
  <c r="G28" i="3"/>
  <c r="H28" i="3" s="1"/>
  <c r="G24" i="3"/>
  <c r="H24" i="3" s="1"/>
  <c r="G20" i="3"/>
  <c r="H20" i="3" s="1"/>
  <c r="G16" i="3"/>
  <c r="H16" i="3" s="1"/>
  <c r="G12" i="3"/>
  <c r="H12" i="3" s="1"/>
  <c r="G43" i="3"/>
  <c r="H43" i="3" s="1"/>
  <c r="G39" i="3"/>
  <c r="H39" i="3" s="1"/>
  <c r="G35" i="3"/>
  <c r="H35" i="3" s="1"/>
  <c r="G31" i="3"/>
  <c r="H31" i="3" s="1"/>
  <c r="G27" i="3"/>
  <c r="H27" i="3" s="1"/>
  <c r="G23" i="3"/>
  <c r="H23" i="3" s="1"/>
  <c r="G19" i="3"/>
  <c r="H19" i="3" s="1"/>
  <c r="G15" i="3"/>
  <c r="H15" i="3" s="1"/>
  <c r="G2" i="3"/>
  <c r="H2" i="3" s="1"/>
  <c r="G3" i="3"/>
  <c r="H3" i="3" s="1"/>
  <c r="F5" i="3"/>
  <c r="G6" i="3"/>
  <c r="H6" i="3" s="1"/>
  <c r="G7" i="3"/>
  <c r="H7" i="3" s="1"/>
  <c r="F9" i="3"/>
  <c r="E10" i="3"/>
  <c r="F13" i="3"/>
  <c r="E14" i="3"/>
  <c r="E16" i="3"/>
  <c r="E20" i="3"/>
  <c r="E24" i="3"/>
  <c r="E28" i="3"/>
  <c r="E32" i="3"/>
  <c r="E36" i="3"/>
  <c r="E40" i="3"/>
  <c r="F16" i="2"/>
  <c r="F15" i="2"/>
  <c r="F17" i="2"/>
  <c r="F31" i="2"/>
  <c r="K7" i="2"/>
  <c r="K3" i="2"/>
  <c r="E2" i="2" s="1"/>
  <c r="K6" i="2"/>
  <c r="E10" i="2"/>
  <c r="E14" i="2"/>
  <c r="E18" i="2"/>
  <c r="E22" i="2"/>
  <c r="E26" i="2"/>
  <c r="E30" i="2"/>
  <c r="E34" i="2"/>
  <c r="E38" i="2"/>
  <c r="E42" i="2"/>
  <c r="G7" i="2"/>
  <c r="H7" i="2" s="1"/>
  <c r="E8" i="2"/>
  <c r="K8" i="2"/>
  <c r="F48" i="2" s="1"/>
  <c r="G48" i="2" s="1"/>
  <c r="H48" i="2" s="1"/>
  <c r="G9" i="2"/>
  <c r="H9" i="2" s="1"/>
  <c r="F10" i="2"/>
  <c r="E11" i="2"/>
  <c r="G13" i="2"/>
  <c r="H13" i="2" s="1"/>
  <c r="F14" i="2"/>
  <c r="E15" i="2"/>
  <c r="G17" i="2"/>
  <c r="H17" i="2" s="1"/>
  <c r="F18" i="2"/>
  <c r="E19" i="2"/>
  <c r="G21" i="2"/>
  <c r="H21" i="2" s="1"/>
  <c r="F22" i="2"/>
  <c r="E23" i="2"/>
  <c r="G25" i="2"/>
  <c r="H25" i="2" s="1"/>
  <c r="F26" i="2"/>
  <c r="E27" i="2"/>
  <c r="G29" i="2"/>
  <c r="H29" i="2" s="1"/>
  <c r="F30" i="2"/>
  <c r="E31" i="2"/>
  <c r="G33" i="2"/>
  <c r="H33" i="2" s="1"/>
  <c r="F34" i="2"/>
  <c r="E35" i="2"/>
  <c r="G37" i="2"/>
  <c r="H37" i="2" s="1"/>
  <c r="F38" i="2"/>
  <c r="E39" i="2"/>
  <c r="G41" i="2"/>
  <c r="H41" i="2" s="1"/>
  <c r="F42" i="2"/>
  <c r="E43" i="2"/>
  <c r="G3" i="2"/>
  <c r="H3" i="2" s="1"/>
  <c r="E4" i="2"/>
  <c r="G5" i="2"/>
  <c r="H5" i="2" s="1"/>
  <c r="E6" i="2"/>
  <c r="F2" i="2"/>
  <c r="G10" i="2"/>
  <c r="H10" i="2" s="1"/>
  <c r="E12" i="2"/>
  <c r="G14" i="2"/>
  <c r="H14" i="2" s="1"/>
  <c r="E16" i="2"/>
  <c r="G18" i="2"/>
  <c r="H18" i="2" s="1"/>
  <c r="E20" i="2"/>
  <c r="G22" i="2"/>
  <c r="H22" i="2" s="1"/>
  <c r="E24" i="2"/>
  <c r="G26" i="2"/>
  <c r="H26" i="2" s="1"/>
  <c r="E28" i="2"/>
  <c r="G30" i="2"/>
  <c r="H30" i="2" s="1"/>
  <c r="E32" i="2"/>
  <c r="G34" i="2"/>
  <c r="H34" i="2" s="1"/>
  <c r="E36" i="2"/>
  <c r="G38" i="2"/>
  <c r="H38" i="2" s="1"/>
  <c r="E40" i="2"/>
  <c r="G42" i="2"/>
  <c r="H42" i="2" s="1"/>
  <c r="G2" i="2"/>
  <c r="H2" i="2" s="1"/>
  <c r="E3" i="2"/>
  <c r="G4" i="2"/>
  <c r="H4" i="2" s="1"/>
  <c r="G6" i="2"/>
  <c r="H6" i="2" s="1"/>
  <c r="E7" i="2"/>
  <c r="G8" i="2"/>
  <c r="H8" i="2" s="1"/>
  <c r="E9" i="2"/>
  <c r="G11" i="2"/>
  <c r="H11" i="2" s="1"/>
  <c r="E13" i="2"/>
  <c r="G15" i="2"/>
  <c r="H15" i="2" s="1"/>
  <c r="E17" i="2"/>
  <c r="G19" i="2"/>
  <c r="H19" i="2" s="1"/>
  <c r="E21" i="2"/>
  <c r="G23" i="2"/>
  <c r="H23" i="2" s="1"/>
  <c r="E25" i="2"/>
  <c r="G27" i="2"/>
  <c r="H27" i="2" s="1"/>
  <c r="E29" i="2"/>
  <c r="G31" i="2"/>
  <c r="H31" i="2" s="1"/>
  <c r="E33" i="2"/>
  <c r="G35" i="2"/>
  <c r="H35" i="2" s="1"/>
  <c r="E37" i="2"/>
  <c r="G39" i="2"/>
  <c r="H39" i="2" s="1"/>
  <c r="E41" i="2"/>
  <c r="G43" i="2"/>
  <c r="H43" i="2" s="1"/>
  <c r="E5" i="2"/>
  <c r="G12" i="2"/>
  <c r="H12" i="2" s="1"/>
  <c r="G16" i="2"/>
  <c r="H16" i="2" s="1"/>
  <c r="G20" i="2"/>
  <c r="H20" i="2" s="1"/>
  <c r="G24" i="2"/>
  <c r="H24" i="2" s="1"/>
  <c r="G28" i="2"/>
  <c r="H28" i="2" s="1"/>
  <c r="G32" i="2"/>
  <c r="H32" i="2" s="1"/>
  <c r="G36" i="2"/>
  <c r="H36" i="2" s="1"/>
  <c r="G40" i="2"/>
  <c r="H40" i="2" s="1"/>
  <c r="E18" i="3" l="1"/>
  <c r="F32" i="3"/>
  <c r="F24" i="3"/>
  <c r="F33" i="3"/>
  <c r="E42" i="3"/>
  <c r="F52" i="3"/>
  <c r="F48" i="3"/>
  <c r="F20" i="3"/>
  <c r="E33" i="3"/>
  <c r="F7" i="3"/>
  <c r="F51" i="3"/>
  <c r="G51" i="3" s="1"/>
  <c r="H51" i="3" s="1"/>
  <c r="F47" i="3"/>
  <c r="F53" i="3"/>
  <c r="G53" i="3" s="1"/>
  <c r="H53" i="3" s="1"/>
  <c r="F49" i="3"/>
  <c r="G52" i="3"/>
  <c r="H52" i="3" s="1"/>
  <c r="G50" i="3"/>
  <c r="H50" i="3" s="1"/>
  <c r="G49" i="3"/>
  <c r="H49" i="3" s="1"/>
  <c r="G48" i="3"/>
  <c r="H48" i="3" s="1"/>
  <c r="G47" i="3"/>
  <c r="H47" i="3" s="1"/>
  <c r="E8" i="3"/>
  <c r="E4" i="3"/>
  <c r="F42" i="3"/>
  <c r="F39" i="3"/>
  <c r="F31" i="3"/>
  <c r="F19" i="3"/>
  <c r="F11" i="3"/>
  <c r="E43" i="3"/>
  <c r="E31" i="3"/>
  <c r="E27" i="3"/>
  <c r="E15" i="3"/>
  <c r="E13" i="3"/>
  <c r="E11" i="3"/>
  <c r="E9" i="3"/>
  <c r="E5" i="3"/>
  <c r="F4" i="3"/>
  <c r="F6" i="3"/>
  <c r="F2" i="3"/>
  <c r="F43" i="3"/>
  <c r="F38" i="3"/>
  <c r="F35" i="3"/>
  <c r="F34" i="3"/>
  <c r="F30" i="3"/>
  <c r="F27" i="3"/>
  <c r="F26" i="3"/>
  <c r="F23" i="3"/>
  <c r="F22" i="3"/>
  <c r="F18" i="3"/>
  <c r="F15" i="3"/>
  <c r="F12" i="3"/>
  <c r="E6" i="3"/>
  <c r="E2" i="3"/>
  <c r="E39" i="3"/>
  <c r="E35" i="3"/>
  <c r="E23" i="3"/>
  <c r="E19" i="3"/>
  <c r="F14" i="3"/>
  <c r="E12" i="3"/>
  <c r="F10" i="3"/>
  <c r="F8" i="3"/>
  <c r="E22" i="3"/>
  <c r="E3" i="3"/>
  <c r="F11" i="2"/>
  <c r="F13" i="2"/>
  <c r="F4" i="2"/>
  <c r="F12" i="2"/>
  <c r="F33" i="2"/>
  <c r="F3" i="2"/>
  <c r="F32" i="2"/>
  <c r="F39" i="2"/>
  <c r="F29" i="2"/>
  <c r="F43" i="2"/>
  <c r="F28" i="2"/>
  <c r="F27" i="2"/>
  <c r="K4" i="2"/>
  <c r="F41" i="2"/>
  <c r="F25" i="2"/>
  <c r="F9" i="2"/>
  <c r="F35" i="2"/>
  <c r="F40" i="2"/>
  <c r="F24" i="2"/>
  <c r="F8" i="2"/>
  <c r="F19" i="2"/>
  <c r="F37" i="2"/>
  <c r="F21" i="2"/>
  <c r="F6" i="2"/>
  <c r="F23" i="2"/>
  <c r="F36" i="2"/>
  <c r="F20" i="2"/>
  <c r="F5" i="2"/>
  <c r="K5" i="2" s="1"/>
  <c r="F7" i="2"/>
  <c r="F53" i="2"/>
  <c r="G53" i="2" s="1"/>
  <c r="H53" i="2" s="1"/>
  <c r="F51" i="2"/>
  <c r="G51" i="2" s="1"/>
  <c r="H51" i="2" s="1"/>
  <c r="F49" i="2"/>
  <c r="G49" i="2" s="1"/>
  <c r="H49" i="2" s="1"/>
  <c r="F47" i="2"/>
  <c r="G47" i="2" s="1"/>
  <c r="H47" i="2" s="1"/>
  <c r="F52" i="2"/>
  <c r="G52" i="2" s="1"/>
  <c r="H52" i="2" s="1"/>
  <c r="F50" i="2"/>
  <c r="G50" i="2" s="1"/>
  <c r="H50" i="2" s="1"/>
  <c r="K4" i="3" l="1"/>
  <c r="K5" i="3"/>
</calcChain>
</file>

<file path=xl/sharedStrings.xml><?xml version="1.0" encoding="utf-8"?>
<sst xmlns="http://schemas.openxmlformats.org/spreadsheetml/2006/main" count="438" uniqueCount="245">
  <si>
    <t>Khaydarkan</t>
  </si>
  <si>
    <t>start_date</t>
  </si>
  <si>
    <t>end_date</t>
  </si>
  <si>
    <t>duration</t>
  </si>
  <si>
    <t>peak</t>
  </si>
  <si>
    <t>sum</t>
  </si>
  <si>
    <t>average</t>
  </si>
  <si>
    <t>median</t>
  </si>
  <si>
    <t>03/01/1933</t>
  </si>
  <si>
    <t>08/01/1933</t>
  </si>
  <si>
    <t>5</t>
  </si>
  <si>
    <t>-1.77</t>
  </si>
  <si>
    <t>-4.99</t>
  </si>
  <si>
    <t>-1</t>
  </si>
  <si>
    <t>-1.11</t>
  </si>
  <si>
    <t>09/01/1933</t>
  </si>
  <si>
    <t>12/01/1933</t>
  </si>
  <si>
    <t>3</t>
  </si>
  <si>
    <t>-2.11</t>
  </si>
  <si>
    <t>-3.62</t>
  </si>
  <si>
    <t>-1.21</t>
  </si>
  <si>
    <t>-1.33</t>
  </si>
  <si>
    <t>03/01/1935</t>
  </si>
  <si>
    <t>06/01/1935</t>
  </si>
  <si>
    <t>-1.05</t>
  </si>
  <si>
    <t>-1.95</t>
  </si>
  <si>
    <t>-0.65</t>
  </si>
  <si>
    <t>-0.57</t>
  </si>
  <si>
    <t>03/01/1936</t>
  </si>
  <si>
    <t>07/01/1936</t>
  </si>
  <si>
    <t>4</t>
  </si>
  <si>
    <t>-1.42</t>
  </si>
  <si>
    <t>-2.45</t>
  </si>
  <si>
    <t>-0.61</t>
  </si>
  <si>
    <t>-0.38</t>
  </si>
  <si>
    <t>11/01/1936</t>
  </si>
  <si>
    <t>04/01/1937</t>
  </si>
  <si>
    <t>-1.69</t>
  </si>
  <si>
    <t>-4.2</t>
  </si>
  <si>
    <t>-0.84</t>
  </si>
  <si>
    <t>-0.69</t>
  </si>
  <si>
    <t>05/01/1938</t>
  </si>
  <si>
    <t>01/01/1939</t>
  </si>
  <si>
    <t>8</t>
  </si>
  <si>
    <t>-2.08</t>
  </si>
  <si>
    <t>-9.27</t>
  </si>
  <si>
    <t>-1.16</t>
  </si>
  <si>
    <t>-1.14</t>
  </si>
  <si>
    <t>03/01/1939</t>
  </si>
  <si>
    <t>09/01/1939</t>
  </si>
  <si>
    <t>6</t>
  </si>
  <si>
    <t>-1.74</t>
  </si>
  <si>
    <t>-7.23</t>
  </si>
  <si>
    <t>-1.35</t>
  </si>
  <si>
    <t>01/01/1940</t>
  </si>
  <si>
    <t>05/01/1940</t>
  </si>
  <si>
    <t>-1.7</t>
  </si>
  <si>
    <t>-4.91</t>
  </si>
  <si>
    <t>-1.23</t>
  </si>
  <si>
    <t>01/01/1941</t>
  </si>
  <si>
    <t>02/01/1941</t>
  </si>
  <si>
    <t>1</t>
  </si>
  <si>
    <t>-1.27</t>
  </si>
  <si>
    <t>10/01/1941</t>
  </si>
  <si>
    <t>01/01/1942</t>
  </si>
  <si>
    <t>-1.07</t>
  </si>
  <si>
    <t>-2.09</t>
  </si>
  <si>
    <t>-0.7</t>
  </si>
  <si>
    <t>-0.51</t>
  </si>
  <si>
    <t>09/01/1942</t>
  </si>
  <si>
    <t>11/01/1942</t>
  </si>
  <si>
    <t>2</t>
  </si>
  <si>
    <t>-2.01</t>
  </si>
  <si>
    <t>-2.41</t>
  </si>
  <si>
    <t>02/01/1943</t>
  </si>
  <si>
    <t>03/01/1943</t>
  </si>
  <si>
    <t>03/01/1944</t>
  </si>
  <si>
    <t>04/01/1944</t>
  </si>
  <si>
    <t>-1.76</t>
  </si>
  <si>
    <t>09/01/1944</t>
  </si>
  <si>
    <t>10/01/1944</t>
  </si>
  <si>
    <t>11/01/1946</t>
  </si>
  <si>
    <t>06/01/1947</t>
  </si>
  <si>
    <t>7</t>
  </si>
  <si>
    <t>-2.25</t>
  </si>
  <si>
    <t>-7.4</t>
  </si>
  <si>
    <t>-1.06</t>
  </si>
  <si>
    <t>-1.01</t>
  </si>
  <si>
    <t>09/01/1947</t>
  </si>
  <si>
    <t>10/01/1947</t>
  </si>
  <si>
    <t>02/01/1948</t>
  </si>
  <si>
    <t>09/01/1948</t>
  </si>
  <si>
    <t>-1.32</t>
  </si>
  <si>
    <t>-7.16</t>
  </si>
  <si>
    <t>-1.02</t>
  </si>
  <si>
    <t>04/01/1949</t>
  </si>
  <si>
    <t>06/01/1949</t>
  </si>
  <si>
    <t>-2.56</t>
  </si>
  <si>
    <t>-1.28</t>
  </si>
  <si>
    <t>11/01/1949</t>
  </si>
  <si>
    <t>03/01/1950</t>
  </si>
  <si>
    <t>-1.49</t>
  </si>
  <si>
    <t>-3.08</t>
  </si>
  <si>
    <t>-0.77</t>
  </si>
  <si>
    <t>-0.66</t>
  </si>
  <si>
    <t>12/01/1954</t>
  </si>
  <si>
    <t>03/01/1955</t>
  </si>
  <si>
    <t>-1.85</t>
  </si>
  <si>
    <t>-4.53</t>
  </si>
  <si>
    <t>-1.51</t>
  </si>
  <si>
    <t>-1.45</t>
  </si>
  <si>
    <t>09/01/1956</t>
  </si>
  <si>
    <t>03/01/1957</t>
  </si>
  <si>
    <t>-2.95</t>
  </si>
  <si>
    <t>-11.07</t>
  </si>
  <si>
    <t>-2.12</t>
  </si>
  <si>
    <t>08/01/1960</t>
  </si>
  <si>
    <t>11/01/1960</t>
  </si>
  <si>
    <t>-1.53</t>
  </si>
  <si>
    <t>-3.16</t>
  </si>
  <si>
    <t>-0.83</t>
  </si>
  <si>
    <t>02/01/1961</t>
  </si>
  <si>
    <t>09/01/1961</t>
  </si>
  <si>
    <t>-1.71</t>
  </si>
  <si>
    <t>-8.35</t>
  </si>
  <si>
    <t>-1.19</t>
  </si>
  <si>
    <t>05/01/1962</t>
  </si>
  <si>
    <t>11/01/1962</t>
  </si>
  <si>
    <t>-2.17</t>
  </si>
  <si>
    <t>-7.14</t>
  </si>
  <si>
    <t>02/01/1963</t>
  </si>
  <si>
    <t>04/01/1963</t>
  </si>
  <si>
    <t>-1.03</t>
  </si>
  <si>
    <t>-1.61</t>
  </si>
  <si>
    <t>-0.81</t>
  </si>
  <si>
    <t>10/01/1964</t>
  </si>
  <si>
    <t>09/01/1965</t>
  </si>
  <si>
    <t>11</t>
  </si>
  <si>
    <t>-1.88</t>
  </si>
  <si>
    <t>-12.58</t>
  </si>
  <si>
    <t>02/01/1968</t>
  </si>
  <si>
    <t>05/01/1968</t>
  </si>
  <si>
    <t>-1.72</t>
  </si>
  <si>
    <t>10/01/1968</t>
  </si>
  <si>
    <t>12/01/1968</t>
  </si>
  <si>
    <t>-2.94</t>
  </si>
  <si>
    <t>-1.47</t>
  </si>
  <si>
    <t>01/01/1970</t>
  </si>
  <si>
    <t>04/01/1970</t>
  </si>
  <si>
    <t>-1.15</t>
  </si>
  <si>
    <t>-2.63</t>
  </si>
  <si>
    <t>-0.88</t>
  </si>
  <si>
    <t>-0.95</t>
  </si>
  <si>
    <t>06/01/1971</t>
  </si>
  <si>
    <t>09/01/1971</t>
  </si>
  <si>
    <t>-2.04</t>
  </si>
  <si>
    <t>-4.19</t>
  </si>
  <si>
    <t>-1.4</t>
  </si>
  <si>
    <t>-1.09</t>
  </si>
  <si>
    <t>11/01/1971</t>
  </si>
  <si>
    <t>01/01/1972</t>
  </si>
  <si>
    <t>-2.34</t>
  </si>
  <si>
    <t>-1.17</t>
  </si>
  <si>
    <t>07/01/1973</t>
  </si>
  <si>
    <t>07/01/1974</t>
  </si>
  <si>
    <t>12</t>
  </si>
  <si>
    <t>-3.01</t>
  </si>
  <si>
    <t>-19.48</t>
  </si>
  <si>
    <t>-1.62</t>
  </si>
  <si>
    <t>-1.36</t>
  </si>
  <si>
    <t>04/01/1975</t>
  </si>
  <si>
    <t>09/01/1975</t>
  </si>
  <si>
    <t>-1.87</t>
  </si>
  <si>
    <t>-7.15</t>
  </si>
  <si>
    <t>-1.43</t>
  </si>
  <si>
    <t>-1.37</t>
  </si>
  <si>
    <t>09/01/1976</t>
  </si>
  <si>
    <t>10/01/1976</t>
  </si>
  <si>
    <t>-1.04</t>
  </si>
  <si>
    <t>02/01/1977</t>
  </si>
  <si>
    <t>10/01/1977</t>
  </si>
  <si>
    <t>-2.64</t>
  </si>
  <si>
    <t>-8.43</t>
  </si>
  <si>
    <t>08/01/1978</t>
  </si>
  <si>
    <t>01/01/1979</t>
  </si>
  <si>
    <t>-5.16</t>
  </si>
  <si>
    <t>-1.29</t>
  </si>
  <si>
    <t>01/01/1982</t>
  </si>
  <si>
    <t>03/01/1982</t>
  </si>
  <si>
    <t>-1.1</t>
  </si>
  <si>
    <t>-1.34</t>
  </si>
  <si>
    <t>-0.67</t>
  </si>
  <si>
    <t>05/01/1982</t>
  </si>
  <si>
    <t>08/01/1982</t>
  </si>
  <si>
    <t>-2.26</t>
  </si>
  <si>
    <t>-5.49</t>
  </si>
  <si>
    <t>-1.83</t>
  </si>
  <si>
    <t>-1.78</t>
  </si>
  <si>
    <t>12/01/1983</t>
  </si>
  <si>
    <t>03/01/1984</t>
  </si>
  <si>
    <t>-1.55</t>
  </si>
  <si>
    <t>-3.75</t>
  </si>
  <si>
    <t>-1.25</t>
  </si>
  <si>
    <t>06/01/1984</t>
  </si>
  <si>
    <t>10/01/1984</t>
  </si>
  <si>
    <t>-2.62</t>
  </si>
  <si>
    <t>-6.38</t>
  </si>
  <si>
    <t>-1.59</t>
  </si>
  <si>
    <t>04/01/1986</t>
  </si>
  <si>
    <t>11/01/1986</t>
  </si>
  <si>
    <t>-4.49</t>
  </si>
  <si>
    <t>-0.64</t>
  </si>
  <si>
    <t>03/01/1989</t>
  </si>
  <si>
    <t>09/01/1989</t>
  </si>
  <si>
    <t>-1.22</t>
  </si>
  <si>
    <t>-3.84</t>
  </si>
  <si>
    <t>-0.6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</si>
  <si>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</si>
  <si>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</si>
  <si>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</si>
  <si>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</si>
  <si>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</si>
  <si>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</si>
  <si>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</si>
  <si>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</si>
  <si>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</si>
  <si>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</si>
  <si>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</si>
  <si>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</si>
  <si>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</si>
  <si>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</si>
  <si>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</si>
  <si>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</si>
  <si>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</si>
  <si>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</si>
  <si>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</si>
  <si>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</si>
  <si>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</si>
  <si>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</si>
  <si>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</si>
  <si>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</si>
  <si>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(-0.3)</t>
  </si>
  <si>
    <t>K (-0.4)</t>
  </si>
  <si>
    <t>K (0.1)</t>
  </si>
  <si>
    <t>K (0.2)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</si>
</sst>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workbookViewId="0">
      <selection activeCell="I3" sqref="I3:I44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217</v>
      </c>
    </row>
    <row r="3" spans="1:9" x14ac:dyDescent="0.35">
      <c r="A3" t="s">
        <v>176</v>
      </c>
      <c r="B3" t="s">
        <v>177</v>
      </c>
      <c r="C3" t="s">
        <v>61</v>
      </c>
      <c r="D3" t="s">
        <v>178</v>
      </c>
      <c r="E3" t="s">
        <v>178</v>
      </c>
      <c r="F3" t="s">
        <v>178</v>
      </c>
      <c r="G3" t="s">
        <v>178</v>
      </c>
      <c r="H3">
        <f>C3*1</f>
        <v>1</v>
      </c>
      <c r="I3">
        <f>E3*-1</f>
        <v>1.04</v>
      </c>
    </row>
    <row r="4" spans="1:9" x14ac:dyDescent="0.35">
      <c r="A4" t="s">
        <v>74</v>
      </c>
      <c r="B4" t="s">
        <v>75</v>
      </c>
      <c r="C4" t="s">
        <v>61</v>
      </c>
      <c r="D4" t="s">
        <v>14</v>
      </c>
      <c r="E4" t="s">
        <v>14</v>
      </c>
      <c r="F4" t="s">
        <v>14</v>
      </c>
      <c r="G4" t="s">
        <v>14</v>
      </c>
      <c r="H4">
        <f>C4*1</f>
        <v>1</v>
      </c>
      <c r="I4">
        <f>E4*-1</f>
        <v>1.1100000000000001</v>
      </c>
    </row>
    <row r="5" spans="1:9" x14ac:dyDescent="0.35">
      <c r="A5" t="s">
        <v>88</v>
      </c>
      <c r="B5" t="s">
        <v>89</v>
      </c>
      <c r="C5" t="s">
        <v>61</v>
      </c>
      <c r="D5" t="s">
        <v>58</v>
      </c>
      <c r="E5" t="s">
        <v>58</v>
      </c>
      <c r="F5" t="s">
        <v>58</v>
      </c>
      <c r="G5" t="s">
        <v>58</v>
      </c>
      <c r="H5">
        <f>C5*1</f>
        <v>1</v>
      </c>
      <c r="I5">
        <f>E5*-1</f>
        <v>1.23</v>
      </c>
    </row>
    <row r="6" spans="1:9" x14ac:dyDescent="0.35">
      <c r="A6" t="s">
        <v>59</v>
      </c>
      <c r="B6" t="s">
        <v>60</v>
      </c>
      <c r="C6" t="s">
        <v>61</v>
      </c>
      <c r="D6" t="s">
        <v>62</v>
      </c>
      <c r="E6" t="s">
        <v>62</v>
      </c>
      <c r="F6" t="s">
        <v>62</v>
      </c>
      <c r="G6" t="s">
        <v>62</v>
      </c>
      <c r="H6">
        <f>C6*1</f>
        <v>1</v>
      </c>
      <c r="I6">
        <f>E6*-1</f>
        <v>1.27</v>
      </c>
    </row>
    <row r="7" spans="1:9" x14ac:dyDescent="0.35">
      <c r="A7" t="s">
        <v>187</v>
      </c>
      <c r="B7" t="s">
        <v>188</v>
      </c>
      <c r="C7" t="s">
        <v>71</v>
      </c>
      <c r="D7" t="s">
        <v>189</v>
      </c>
      <c r="E7" t="s">
        <v>190</v>
      </c>
      <c r="F7" t="s">
        <v>191</v>
      </c>
      <c r="G7" t="s">
        <v>191</v>
      </c>
      <c r="H7">
        <f>C7*1</f>
        <v>2</v>
      </c>
      <c r="I7">
        <f>E7*-1</f>
        <v>1.34</v>
      </c>
    </row>
    <row r="8" spans="1:9" x14ac:dyDescent="0.35">
      <c r="A8" t="s">
        <v>130</v>
      </c>
      <c r="B8" t="s">
        <v>131</v>
      </c>
      <c r="C8" t="s">
        <v>71</v>
      </c>
      <c r="D8" t="s">
        <v>132</v>
      </c>
      <c r="E8" t="s">
        <v>133</v>
      </c>
      <c r="F8" t="s">
        <v>134</v>
      </c>
      <c r="G8" t="s">
        <v>134</v>
      </c>
      <c r="H8">
        <f>C8*1</f>
        <v>2</v>
      </c>
      <c r="I8">
        <f>E8*-1</f>
        <v>1.61</v>
      </c>
    </row>
    <row r="9" spans="1:9" x14ac:dyDescent="0.35">
      <c r="A9" t="s">
        <v>140</v>
      </c>
      <c r="B9" t="s">
        <v>141</v>
      </c>
      <c r="C9" t="s">
        <v>17</v>
      </c>
      <c r="D9" t="s">
        <v>98</v>
      </c>
      <c r="E9" t="s">
        <v>142</v>
      </c>
      <c r="F9" t="s">
        <v>27</v>
      </c>
      <c r="G9" t="s">
        <v>34</v>
      </c>
      <c r="H9">
        <f>C9*1</f>
        <v>3</v>
      </c>
      <c r="I9">
        <f>E9*-1</f>
        <v>1.72</v>
      </c>
    </row>
    <row r="10" spans="1:9" x14ac:dyDescent="0.35">
      <c r="A10" t="s">
        <v>76</v>
      </c>
      <c r="B10" t="s">
        <v>77</v>
      </c>
      <c r="C10" t="s">
        <v>61</v>
      </c>
      <c r="D10" t="s">
        <v>78</v>
      </c>
      <c r="E10" t="s">
        <v>78</v>
      </c>
      <c r="F10" t="s">
        <v>78</v>
      </c>
      <c r="G10" t="s">
        <v>78</v>
      </c>
      <c r="H10">
        <f>C10*1</f>
        <v>1</v>
      </c>
      <c r="I10">
        <f>E10*-1</f>
        <v>1.76</v>
      </c>
    </row>
    <row r="11" spans="1:9" x14ac:dyDescent="0.35">
      <c r="A11" t="s">
        <v>22</v>
      </c>
      <c r="B11" t="s">
        <v>23</v>
      </c>
      <c r="C11" t="s">
        <v>17</v>
      </c>
      <c r="D11" t="s">
        <v>24</v>
      </c>
      <c r="E11" t="s">
        <v>25</v>
      </c>
      <c r="F11" t="s">
        <v>26</v>
      </c>
      <c r="G11" t="s">
        <v>27</v>
      </c>
      <c r="H11">
        <f>C11*1</f>
        <v>3</v>
      </c>
      <c r="I11">
        <f>E11*-1</f>
        <v>1.95</v>
      </c>
    </row>
    <row r="12" spans="1:9" x14ac:dyDescent="0.35">
      <c r="A12" t="s">
        <v>79</v>
      </c>
      <c r="B12" t="s">
        <v>80</v>
      </c>
      <c r="C12" t="s">
        <v>61</v>
      </c>
      <c r="D12" t="s">
        <v>72</v>
      </c>
      <c r="E12" t="s">
        <v>72</v>
      </c>
      <c r="F12" t="s">
        <v>72</v>
      </c>
      <c r="G12" t="s">
        <v>72</v>
      </c>
      <c r="H12">
        <f>C12*1</f>
        <v>1</v>
      </c>
      <c r="I12">
        <f>E12*-1</f>
        <v>2.0099999999999998</v>
      </c>
    </row>
    <row r="13" spans="1:9" x14ac:dyDescent="0.35">
      <c r="A13" t="s">
        <v>63</v>
      </c>
      <c r="B13" t="s">
        <v>64</v>
      </c>
      <c r="C13" t="s">
        <v>17</v>
      </c>
      <c r="D13" t="s">
        <v>65</v>
      </c>
      <c r="E13" t="s">
        <v>66</v>
      </c>
      <c r="F13" t="s">
        <v>67</v>
      </c>
      <c r="G13" t="s">
        <v>68</v>
      </c>
      <c r="H13">
        <f>C13*1</f>
        <v>3</v>
      </c>
      <c r="I13">
        <f>E13*-1</f>
        <v>2.09</v>
      </c>
    </row>
    <row r="14" spans="1:9" x14ac:dyDescent="0.35">
      <c r="A14" t="s">
        <v>159</v>
      </c>
      <c r="B14" t="s">
        <v>160</v>
      </c>
      <c r="C14" t="s">
        <v>71</v>
      </c>
      <c r="D14" t="s">
        <v>21</v>
      </c>
      <c r="E14" t="s">
        <v>161</v>
      </c>
      <c r="F14" t="s">
        <v>162</v>
      </c>
      <c r="G14" t="s">
        <v>162</v>
      </c>
      <c r="H14">
        <f>C14*1</f>
        <v>2</v>
      </c>
      <c r="I14">
        <f>E14*-1</f>
        <v>2.34</v>
      </c>
    </row>
    <row r="15" spans="1:9" x14ac:dyDescent="0.35">
      <c r="A15" t="s">
        <v>69</v>
      </c>
      <c r="B15" t="s">
        <v>70</v>
      </c>
      <c r="C15" t="s">
        <v>71</v>
      </c>
      <c r="D15" t="s">
        <v>72</v>
      </c>
      <c r="E15" t="s">
        <v>73</v>
      </c>
      <c r="F15" t="s">
        <v>20</v>
      </c>
      <c r="G15" t="s">
        <v>20</v>
      </c>
      <c r="H15">
        <f>C15*1</f>
        <v>2</v>
      </c>
      <c r="I15">
        <f>E15*-1</f>
        <v>2.41</v>
      </c>
    </row>
    <row r="16" spans="1:9" x14ac:dyDescent="0.35">
      <c r="A16" t="s">
        <v>28</v>
      </c>
      <c r="B16" t="s">
        <v>29</v>
      </c>
      <c r="C16" t="s">
        <v>30</v>
      </c>
      <c r="D16" t="s">
        <v>31</v>
      </c>
      <c r="E16" t="s">
        <v>32</v>
      </c>
      <c r="F16" t="s">
        <v>33</v>
      </c>
      <c r="G16" t="s">
        <v>34</v>
      </c>
      <c r="H16">
        <f>C16*1</f>
        <v>4</v>
      </c>
      <c r="I16">
        <f>E16*-1</f>
        <v>2.4500000000000002</v>
      </c>
    </row>
    <row r="17" spans="1:9" x14ac:dyDescent="0.35">
      <c r="A17" t="s">
        <v>95</v>
      </c>
      <c r="B17" t="s">
        <v>96</v>
      </c>
      <c r="C17" t="s">
        <v>71</v>
      </c>
      <c r="D17" t="s">
        <v>11</v>
      </c>
      <c r="E17" t="s">
        <v>97</v>
      </c>
      <c r="F17" t="s">
        <v>98</v>
      </c>
      <c r="G17" t="s">
        <v>98</v>
      </c>
      <c r="H17">
        <f>C17*1</f>
        <v>2</v>
      </c>
      <c r="I17">
        <f>E17*-1</f>
        <v>2.56</v>
      </c>
    </row>
    <row r="18" spans="1:9" x14ac:dyDescent="0.35">
      <c r="A18" t="s">
        <v>147</v>
      </c>
      <c r="B18" t="s">
        <v>148</v>
      </c>
      <c r="C18" t="s">
        <v>17</v>
      </c>
      <c r="D18" t="s">
        <v>149</v>
      </c>
      <c r="E18" t="s">
        <v>150</v>
      </c>
      <c r="F18" t="s">
        <v>151</v>
      </c>
      <c r="G18" t="s">
        <v>152</v>
      </c>
      <c r="H18">
        <f>C18*1</f>
        <v>3</v>
      </c>
      <c r="I18">
        <f>E18*-1</f>
        <v>2.63</v>
      </c>
    </row>
    <row r="19" spans="1:9" x14ac:dyDescent="0.35">
      <c r="A19" t="s">
        <v>143</v>
      </c>
      <c r="B19" t="s">
        <v>144</v>
      </c>
      <c r="C19" t="s">
        <v>71</v>
      </c>
      <c r="D19" t="s">
        <v>101</v>
      </c>
      <c r="E19" t="s">
        <v>145</v>
      </c>
      <c r="F19" t="s">
        <v>146</v>
      </c>
      <c r="G19" t="s">
        <v>146</v>
      </c>
      <c r="H19">
        <f>C19*1</f>
        <v>2</v>
      </c>
      <c r="I19">
        <f>E19*-1</f>
        <v>2.94</v>
      </c>
    </row>
    <row r="20" spans="1:9" x14ac:dyDescent="0.35">
      <c r="A20" t="s">
        <v>99</v>
      </c>
      <c r="B20" t="s">
        <v>100</v>
      </c>
      <c r="C20" t="s">
        <v>30</v>
      </c>
      <c r="D20" t="s">
        <v>101</v>
      </c>
      <c r="E20" t="s">
        <v>102</v>
      </c>
      <c r="F20" t="s">
        <v>103</v>
      </c>
      <c r="G20" t="s">
        <v>104</v>
      </c>
      <c r="H20">
        <f>C20*1</f>
        <v>4</v>
      </c>
      <c r="I20">
        <f>E20*-1</f>
        <v>3.08</v>
      </c>
    </row>
    <row r="21" spans="1:9" x14ac:dyDescent="0.35">
      <c r="A21" t="s">
        <v>116</v>
      </c>
      <c r="B21" t="s">
        <v>117</v>
      </c>
      <c r="C21" t="s">
        <v>17</v>
      </c>
      <c r="D21" t="s">
        <v>118</v>
      </c>
      <c r="E21" t="s">
        <v>119</v>
      </c>
      <c r="F21" t="s">
        <v>24</v>
      </c>
      <c r="G21" t="s">
        <v>120</v>
      </c>
      <c r="H21">
        <f>C21*1</f>
        <v>3</v>
      </c>
      <c r="I21">
        <f>E21*-1</f>
        <v>3.16</v>
      </c>
    </row>
    <row r="22" spans="1:9" x14ac:dyDescent="0.35">
      <c r="A22" t="s">
        <v>15</v>
      </c>
      <c r="B22" t="s">
        <v>16</v>
      </c>
      <c r="C22" t="s">
        <v>17</v>
      </c>
      <c r="D22" t="s">
        <v>18</v>
      </c>
      <c r="E22" t="s">
        <v>19</v>
      </c>
      <c r="F22" t="s">
        <v>20</v>
      </c>
      <c r="G22" t="s">
        <v>21</v>
      </c>
      <c r="H22">
        <f>C22*1</f>
        <v>3</v>
      </c>
      <c r="I22">
        <f>E22*-1</f>
        <v>3.62</v>
      </c>
    </row>
    <row r="23" spans="1:9" x14ac:dyDescent="0.35">
      <c r="A23" t="s">
        <v>198</v>
      </c>
      <c r="B23" t="s">
        <v>199</v>
      </c>
      <c r="C23" t="s">
        <v>17</v>
      </c>
      <c r="D23" t="s">
        <v>200</v>
      </c>
      <c r="E23" t="s">
        <v>201</v>
      </c>
      <c r="F23" t="s">
        <v>202</v>
      </c>
      <c r="G23" t="s">
        <v>149</v>
      </c>
      <c r="H23">
        <f>C23*1</f>
        <v>3</v>
      </c>
      <c r="I23">
        <f>E23*-1</f>
        <v>3.75</v>
      </c>
    </row>
    <row r="24" spans="1:9" x14ac:dyDescent="0.35">
      <c r="A24" t="s">
        <v>212</v>
      </c>
      <c r="B24" t="s">
        <v>213</v>
      </c>
      <c r="C24" t="s">
        <v>50</v>
      </c>
      <c r="D24" t="s">
        <v>214</v>
      </c>
      <c r="E24" t="s">
        <v>215</v>
      </c>
      <c r="F24" t="s">
        <v>211</v>
      </c>
      <c r="G24" t="s">
        <v>216</v>
      </c>
      <c r="H24">
        <f>C24*1</f>
        <v>6</v>
      </c>
      <c r="I24">
        <f>E24*-1</f>
        <v>3.84</v>
      </c>
    </row>
    <row r="25" spans="1:9" x14ac:dyDescent="0.35">
      <c r="A25" t="s">
        <v>153</v>
      </c>
      <c r="B25" t="s">
        <v>154</v>
      </c>
      <c r="C25" t="s">
        <v>17</v>
      </c>
      <c r="D25" t="s">
        <v>155</v>
      </c>
      <c r="E25" t="s">
        <v>156</v>
      </c>
      <c r="F25" t="s">
        <v>157</v>
      </c>
      <c r="G25" t="s">
        <v>158</v>
      </c>
      <c r="H25">
        <f>C25*1</f>
        <v>3</v>
      </c>
      <c r="I25">
        <f>E25*-1</f>
        <v>4.1900000000000004</v>
      </c>
    </row>
    <row r="26" spans="1:9" x14ac:dyDescent="0.35">
      <c r="A26" t="s">
        <v>35</v>
      </c>
      <c r="B26" t="s">
        <v>36</v>
      </c>
      <c r="C26" t="s">
        <v>10</v>
      </c>
      <c r="D26" t="s">
        <v>37</v>
      </c>
      <c r="E26" t="s">
        <v>38</v>
      </c>
      <c r="F26" t="s">
        <v>39</v>
      </c>
      <c r="G26" t="s">
        <v>40</v>
      </c>
      <c r="H26">
        <f>C26*1</f>
        <v>5</v>
      </c>
      <c r="I26">
        <f>E26*-1</f>
        <v>4.2</v>
      </c>
    </row>
    <row r="27" spans="1:9" x14ac:dyDescent="0.35">
      <c r="A27" t="s">
        <v>208</v>
      </c>
      <c r="B27" t="s">
        <v>209</v>
      </c>
      <c r="C27" t="s">
        <v>83</v>
      </c>
      <c r="D27" t="s">
        <v>98</v>
      </c>
      <c r="E27" t="s">
        <v>210</v>
      </c>
      <c r="F27" t="s">
        <v>211</v>
      </c>
      <c r="G27" t="s">
        <v>68</v>
      </c>
      <c r="H27">
        <f>C27*1</f>
        <v>7</v>
      </c>
      <c r="I27">
        <f>E27*-1</f>
        <v>4.49</v>
      </c>
    </row>
    <row r="28" spans="1:9" x14ac:dyDescent="0.35">
      <c r="A28" t="s">
        <v>105</v>
      </c>
      <c r="B28" t="s">
        <v>106</v>
      </c>
      <c r="C28" t="s">
        <v>17</v>
      </c>
      <c r="D28" t="s">
        <v>107</v>
      </c>
      <c r="E28" t="s">
        <v>108</v>
      </c>
      <c r="F28" t="s">
        <v>109</v>
      </c>
      <c r="G28" t="s">
        <v>110</v>
      </c>
      <c r="H28">
        <f>C28*1</f>
        <v>3</v>
      </c>
      <c r="I28">
        <f>E28*-1</f>
        <v>4.53</v>
      </c>
    </row>
    <row r="29" spans="1:9" x14ac:dyDescent="0.35">
      <c r="A29" t="s">
        <v>54</v>
      </c>
      <c r="B29" t="s">
        <v>55</v>
      </c>
      <c r="C29" t="s">
        <v>30</v>
      </c>
      <c r="D29" t="s">
        <v>56</v>
      </c>
      <c r="E29" t="s">
        <v>57</v>
      </c>
      <c r="F29" t="s">
        <v>58</v>
      </c>
      <c r="G29" t="s">
        <v>20</v>
      </c>
      <c r="H29">
        <f>C29*1</f>
        <v>4</v>
      </c>
      <c r="I29">
        <f>E29*-1</f>
        <v>4.91</v>
      </c>
    </row>
    <row r="30" spans="1:9" x14ac:dyDescent="0.35">
      <c r="A30" t="s">
        <v>8</v>
      </c>
      <c r="B30" t="s">
        <v>9</v>
      </c>
      <c r="C30" t="s">
        <v>10</v>
      </c>
      <c r="D30" t="s">
        <v>11</v>
      </c>
      <c r="E30" t="s">
        <v>12</v>
      </c>
      <c r="F30" t="s">
        <v>13</v>
      </c>
      <c r="G30" t="s">
        <v>14</v>
      </c>
      <c r="H30">
        <f>C30*1</f>
        <v>5</v>
      </c>
      <c r="I30">
        <f>E30*-1</f>
        <v>4.99</v>
      </c>
    </row>
    <row r="31" spans="1:9" x14ac:dyDescent="0.35">
      <c r="A31" t="s">
        <v>183</v>
      </c>
      <c r="B31" t="s">
        <v>184</v>
      </c>
      <c r="C31" t="s">
        <v>10</v>
      </c>
      <c r="D31" t="s">
        <v>78</v>
      </c>
      <c r="E31" t="s">
        <v>185</v>
      </c>
      <c r="F31" t="s">
        <v>132</v>
      </c>
      <c r="G31" t="s">
        <v>186</v>
      </c>
      <c r="H31">
        <f>C31*1</f>
        <v>5</v>
      </c>
      <c r="I31">
        <f>E31*-1</f>
        <v>5.16</v>
      </c>
    </row>
    <row r="32" spans="1:9" x14ac:dyDescent="0.35">
      <c r="A32" t="s">
        <v>192</v>
      </c>
      <c r="B32" t="s">
        <v>193</v>
      </c>
      <c r="C32" t="s">
        <v>17</v>
      </c>
      <c r="D32" t="s">
        <v>194</v>
      </c>
      <c r="E32" t="s">
        <v>195</v>
      </c>
      <c r="F32" t="s">
        <v>196</v>
      </c>
      <c r="G32" t="s">
        <v>197</v>
      </c>
      <c r="H32">
        <f>C32*1</f>
        <v>3</v>
      </c>
      <c r="I32">
        <f>E32*-1</f>
        <v>5.49</v>
      </c>
    </row>
    <row r="33" spans="1:9" x14ac:dyDescent="0.35">
      <c r="A33" t="s">
        <v>203</v>
      </c>
      <c r="B33" t="s">
        <v>204</v>
      </c>
      <c r="C33" t="s">
        <v>30</v>
      </c>
      <c r="D33" t="s">
        <v>205</v>
      </c>
      <c r="E33" t="s">
        <v>206</v>
      </c>
      <c r="F33" t="s">
        <v>207</v>
      </c>
      <c r="G33" t="s">
        <v>142</v>
      </c>
      <c r="H33">
        <f>C33*1</f>
        <v>4</v>
      </c>
      <c r="I33">
        <f>E33*-1</f>
        <v>6.38</v>
      </c>
    </row>
    <row r="34" spans="1:9" x14ac:dyDescent="0.35">
      <c r="A34" t="s">
        <v>126</v>
      </c>
      <c r="B34" t="s">
        <v>127</v>
      </c>
      <c r="C34" t="s">
        <v>50</v>
      </c>
      <c r="D34" t="s">
        <v>128</v>
      </c>
      <c r="E34" t="s">
        <v>129</v>
      </c>
      <c r="F34" t="s">
        <v>125</v>
      </c>
      <c r="G34" t="s">
        <v>21</v>
      </c>
      <c r="H34">
        <f>C34*1</f>
        <v>6</v>
      </c>
      <c r="I34">
        <f>E34*-1</f>
        <v>7.14</v>
      </c>
    </row>
    <row r="35" spans="1:9" x14ac:dyDescent="0.35">
      <c r="A35" t="s">
        <v>170</v>
      </c>
      <c r="B35" t="s">
        <v>171</v>
      </c>
      <c r="C35" t="s">
        <v>10</v>
      </c>
      <c r="D35" t="s">
        <v>172</v>
      </c>
      <c r="E35" t="s">
        <v>173</v>
      </c>
      <c r="F35" t="s">
        <v>174</v>
      </c>
      <c r="G35" t="s">
        <v>175</v>
      </c>
      <c r="H35">
        <f>C35*1</f>
        <v>5</v>
      </c>
      <c r="I35">
        <f>E35*-1</f>
        <v>7.15</v>
      </c>
    </row>
    <row r="36" spans="1:9" x14ac:dyDescent="0.35">
      <c r="A36" t="s">
        <v>90</v>
      </c>
      <c r="B36" t="s">
        <v>91</v>
      </c>
      <c r="C36" t="s">
        <v>83</v>
      </c>
      <c r="D36" t="s">
        <v>92</v>
      </c>
      <c r="E36" t="s">
        <v>93</v>
      </c>
      <c r="F36" t="s">
        <v>94</v>
      </c>
      <c r="G36" t="s">
        <v>65</v>
      </c>
      <c r="H36">
        <f>C36*1</f>
        <v>7</v>
      </c>
      <c r="I36">
        <f>E36*-1</f>
        <v>7.16</v>
      </c>
    </row>
    <row r="37" spans="1:9" x14ac:dyDescent="0.35">
      <c r="A37" t="s">
        <v>48</v>
      </c>
      <c r="B37" t="s">
        <v>49</v>
      </c>
      <c r="C37" t="s">
        <v>50</v>
      </c>
      <c r="D37" t="s">
        <v>51</v>
      </c>
      <c r="E37" t="s">
        <v>52</v>
      </c>
      <c r="F37" t="s">
        <v>20</v>
      </c>
      <c r="G37" t="s">
        <v>53</v>
      </c>
      <c r="H37">
        <f>C37*1</f>
        <v>6</v>
      </c>
      <c r="I37">
        <f>E37*-1</f>
        <v>7.23</v>
      </c>
    </row>
    <row r="38" spans="1:9" x14ac:dyDescent="0.35">
      <c r="A38" t="s">
        <v>81</v>
      </c>
      <c r="B38" t="s">
        <v>82</v>
      </c>
      <c r="C38" t="s">
        <v>83</v>
      </c>
      <c r="D38" t="s">
        <v>84</v>
      </c>
      <c r="E38" t="s">
        <v>85</v>
      </c>
      <c r="F38" t="s">
        <v>86</v>
      </c>
      <c r="G38" t="s">
        <v>87</v>
      </c>
      <c r="H38">
        <f>C38*1</f>
        <v>7</v>
      </c>
      <c r="I38">
        <f>E38*-1</f>
        <v>7.4</v>
      </c>
    </row>
    <row r="39" spans="1:9" x14ac:dyDescent="0.35">
      <c r="A39" t="s">
        <v>121</v>
      </c>
      <c r="B39" t="s">
        <v>122</v>
      </c>
      <c r="C39" t="s">
        <v>83</v>
      </c>
      <c r="D39" t="s">
        <v>123</v>
      </c>
      <c r="E39" t="s">
        <v>124</v>
      </c>
      <c r="F39" t="s">
        <v>125</v>
      </c>
      <c r="G39" t="s">
        <v>58</v>
      </c>
      <c r="H39">
        <f>C39*1</f>
        <v>7</v>
      </c>
      <c r="I39">
        <f>E39*-1</f>
        <v>8.35</v>
      </c>
    </row>
    <row r="40" spans="1:9" x14ac:dyDescent="0.35">
      <c r="A40" t="s">
        <v>179</v>
      </c>
      <c r="B40" t="s">
        <v>180</v>
      </c>
      <c r="C40" t="s">
        <v>43</v>
      </c>
      <c r="D40" t="s">
        <v>181</v>
      </c>
      <c r="E40" t="s">
        <v>182</v>
      </c>
      <c r="F40" t="s">
        <v>24</v>
      </c>
      <c r="G40" t="s">
        <v>94</v>
      </c>
      <c r="H40">
        <f>C40*1</f>
        <v>8</v>
      </c>
      <c r="I40">
        <f>E40*-1</f>
        <v>8.43</v>
      </c>
    </row>
    <row r="41" spans="1:9" x14ac:dyDescent="0.35">
      <c r="A41" t="s">
        <v>41</v>
      </c>
      <c r="B41" t="s">
        <v>42</v>
      </c>
      <c r="C41" t="s">
        <v>43</v>
      </c>
      <c r="D41" t="s">
        <v>44</v>
      </c>
      <c r="E41" t="s">
        <v>45</v>
      </c>
      <c r="F41" t="s">
        <v>46</v>
      </c>
      <c r="G41" t="s">
        <v>47</v>
      </c>
      <c r="H41">
        <f>C41*1</f>
        <v>8</v>
      </c>
      <c r="I41">
        <f>E41*-1</f>
        <v>9.27</v>
      </c>
    </row>
    <row r="42" spans="1:9" x14ac:dyDescent="0.35">
      <c r="A42" t="s">
        <v>111</v>
      </c>
      <c r="B42" t="s">
        <v>112</v>
      </c>
      <c r="C42" t="s">
        <v>50</v>
      </c>
      <c r="D42" t="s">
        <v>113</v>
      </c>
      <c r="E42" t="s">
        <v>114</v>
      </c>
      <c r="F42" t="s">
        <v>107</v>
      </c>
      <c r="G42" t="s">
        <v>115</v>
      </c>
      <c r="H42">
        <f>C42*1</f>
        <v>6</v>
      </c>
      <c r="I42">
        <f>E42*-1</f>
        <v>11.07</v>
      </c>
    </row>
    <row r="43" spans="1:9" x14ac:dyDescent="0.35">
      <c r="A43" t="s">
        <v>135</v>
      </c>
      <c r="B43" t="s">
        <v>136</v>
      </c>
      <c r="C43" t="s">
        <v>137</v>
      </c>
      <c r="D43" t="s">
        <v>138</v>
      </c>
      <c r="E43" t="s">
        <v>139</v>
      </c>
      <c r="F43" t="s">
        <v>47</v>
      </c>
      <c r="G43" t="s">
        <v>58</v>
      </c>
      <c r="H43">
        <f>C43*1</f>
        <v>11</v>
      </c>
      <c r="I43">
        <f>E43*-1</f>
        <v>12.58</v>
      </c>
    </row>
    <row r="44" spans="1:9" x14ac:dyDescent="0.35">
      <c r="A44" t="s">
        <v>163</v>
      </c>
      <c r="B44" t="s">
        <v>164</v>
      </c>
      <c r="C44" t="s">
        <v>165</v>
      </c>
      <c r="D44" t="s">
        <v>166</v>
      </c>
      <c r="E44" t="s">
        <v>167</v>
      </c>
      <c r="F44" t="s">
        <v>168</v>
      </c>
      <c r="G44" t="s">
        <v>169</v>
      </c>
      <c r="H44">
        <f>C44*1</f>
        <v>12</v>
      </c>
      <c r="I44">
        <f>E44*-1</f>
        <v>19.48</v>
      </c>
    </row>
  </sheetData>
  <sortState xmlns:xlrd2="http://schemas.microsoft.com/office/spreadsheetml/2017/richdata2" ref="A3:I45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7BCAA-1F05-4218-93B5-3B4B9886DD46}">
  <dimension ref="A1:K53"/>
  <sheetViews>
    <sheetView topLeftCell="A37" workbookViewId="0">
      <selection activeCell="G50" sqref="G50"/>
    </sheetView>
  </sheetViews>
  <sheetFormatPr defaultRowHeight="14.5" x14ac:dyDescent="0.35"/>
  <sheetData>
    <row r="1" spans="1:11" x14ac:dyDescent="0.35">
      <c r="A1" t="s">
        <v>218</v>
      </c>
      <c r="B1" t="s">
        <v>219</v>
      </c>
      <c r="C1" t="s">
        <v>220</v>
      </c>
      <c r="D1" t="s">
        <v>221</v>
      </c>
      <c r="E1" t="s">
        <v>222</v>
      </c>
      <c r="F1" t="s">
        <v>223</v>
      </c>
      <c r="G1" t="s">
        <v>224</v>
      </c>
      <c r="H1" t="s">
        <v>225</v>
      </c>
      <c r="J1" t="s">
        <v>226</v>
      </c>
      <c r="K1">
        <f>COUNT(C2:C43)</f>
        <v>42</v>
      </c>
    </row>
    <row r="2" spans="1:11" x14ac:dyDescent="0.35">
      <c r="A2">
        <v>1</v>
      </c>
      <c r="B2" t="s">
        <v>59</v>
      </c>
      <c r="C2">
        <v>1</v>
      </c>
      <c r="D2">
        <f t="shared" ref="D2:D43" si="0">LOG(C2)</f>
        <v>0</v>
      </c>
      <c r="E2">
        <f t="shared" ref="E2:E43" si="1">(D2-$K$3)^2</f>
        <v>0.27941956016555552</v>
      </c>
      <c r="F2">
        <f t="shared" ref="F2:F43" si="2">(D2-$K$3)^3</f>
        <v>-0.14770160242908545</v>
      </c>
      <c r="G2">
        <f t="shared" ref="G2:G43" si="3">($K$1+1)/A2</f>
        <v>43</v>
      </c>
      <c r="H2">
        <f t="shared" ref="H2:H43" si="4">1/G2</f>
        <v>2.3255813953488372E-2</v>
      </c>
      <c r="J2" t="s">
        <v>227</v>
      </c>
      <c r="K2">
        <f>AVERAGE(C2:C43)</f>
        <v>4.166666666666667</v>
      </c>
    </row>
    <row r="3" spans="1:11" x14ac:dyDescent="0.35">
      <c r="A3">
        <v>2</v>
      </c>
      <c r="B3" t="s">
        <v>74</v>
      </c>
      <c r="C3">
        <v>1</v>
      </c>
      <c r="D3">
        <f t="shared" si="0"/>
        <v>0</v>
      </c>
      <c r="E3">
        <f t="shared" si="1"/>
        <v>0.27941956016555552</v>
      </c>
      <c r="F3">
        <f t="shared" si="2"/>
        <v>-0.14770160242908545</v>
      </c>
      <c r="G3">
        <f t="shared" si="3"/>
        <v>21.5</v>
      </c>
      <c r="H3">
        <f t="shared" si="4"/>
        <v>4.6511627906976744E-2</v>
      </c>
      <c r="J3" t="s">
        <v>228</v>
      </c>
      <c r="K3">
        <f>AVERAGE(D2:D43)</f>
        <v>0.52860151358613749</v>
      </c>
    </row>
    <row r="4" spans="1:11" x14ac:dyDescent="0.35">
      <c r="A4">
        <v>3</v>
      </c>
      <c r="B4" t="s">
        <v>76</v>
      </c>
      <c r="C4">
        <v>1</v>
      </c>
      <c r="D4">
        <f t="shared" si="0"/>
        <v>0</v>
      </c>
      <c r="E4">
        <f t="shared" si="1"/>
        <v>0.27941956016555552</v>
      </c>
      <c r="F4">
        <f t="shared" si="2"/>
        <v>-0.14770160242908545</v>
      </c>
      <c r="G4">
        <f t="shared" si="3"/>
        <v>14.333333333333334</v>
      </c>
      <c r="H4">
        <f t="shared" si="4"/>
        <v>6.9767441860465115E-2</v>
      </c>
      <c r="J4" t="s">
        <v>229</v>
      </c>
      <c r="K4">
        <f>SUM(E2:E43)</f>
        <v>3.6477951388837835</v>
      </c>
    </row>
    <row r="5" spans="1:11" x14ac:dyDescent="0.35">
      <c r="A5">
        <v>4</v>
      </c>
      <c r="B5" t="s">
        <v>79</v>
      </c>
      <c r="C5">
        <v>1</v>
      </c>
      <c r="D5">
        <f t="shared" si="0"/>
        <v>0</v>
      </c>
      <c r="E5">
        <f t="shared" si="1"/>
        <v>0.27941956016555552</v>
      </c>
      <c r="F5">
        <f t="shared" si="2"/>
        <v>-0.14770160242908545</v>
      </c>
      <c r="G5">
        <f t="shared" si="3"/>
        <v>10.75</v>
      </c>
      <c r="H5">
        <f t="shared" si="4"/>
        <v>9.3023255813953487E-2</v>
      </c>
      <c r="J5" t="s">
        <v>230</v>
      </c>
      <c r="K5">
        <f>SUM(F2:F43)</f>
        <v>-0.34116514533263298</v>
      </c>
    </row>
    <row r="6" spans="1:11" x14ac:dyDescent="0.35">
      <c r="A6">
        <v>5</v>
      </c>
      <c r="B6" t="s">
        <v>88</v>
      </c>
      <c r="C6">
        <v>1</v>
      </c>
      <c r="D6">
        <f t="shared" si="0"/>
        <v>0</v>
      </c>
      <c r="E6">
        <f t="shared" si="1"/>
        <v>0.27941956016555552</v>
      </c>
      <c r="F6">
        <f t="shared" si="2"/>
        <v>-0.14770160242908545</v>
      </c>
      <c r="G6">
        <f t="shared" si="3"/>
        <v>8.6</v>
      </c>
      <c r="H6">
        <f t="shared" si="4"/>
        <v>0.11627906976744186</v>
      </c>
      <c r="J6" t="s">
        <v>231</v>
      </c>
      <c r="K6">
        <f>VAR(D2:D43)</f>
        <v>8.8970613143506946E-2</v>
      </c>
    </row>
    <row r="7" spans="1:11" x14ac:dyDescent="0.35">
      <c r="A7">
        <v>6</v>
      </c>
      <c r="B7" t="s">
        <v>176</v>
      </c>
      <c r="C7">
        <v>1</v>
      </c>
      <c r="D7">
        <f t="shared" si="0"/>
        <v>0</v>
      </c>
      <c r="E7">
        <f t="shared" si="1"/>
        <v>0.27941956016555552</v>
      </c>
      <c r="F7">
        <f t="shared" si="2"/>
        <v>-0.14770160242908545</v>
      </c>
      <c r="G7">
        <f t="shared" si="3"/>
        <v>7.166666666666667</v>
      </c>
      <c r="H7">
        <f t="shared" si="4"/>
        <v>0.13953488372093023</v>
      </c>
      <c r="J7" t="s">
        <v>232</v>
      </c>
      <c r="K7">
        <f>STDEV(D2:D43)</f>
        <v>0.29827942125380852</v>
      </c>
    </row>
    <row r="8" spans="1:11" x14ac:dyDescent="0.35">
      <c r="A8">
        <v>7</v>
      </c>
      <c r="B8" t="s">
        <v>69</v>
      </c>
      <c r="C8">
        <v>2</v>
      </c>
      <c r="D8">
        <f t="shared" si="0"/>
        <v>0.3010299956639812</v>
      </c>
      <c r="E8">
        <f t="shared" si="1"/>
        <v>5.1788795769394304E-2</v>
      </c>
      <c r="F8">
        <f t="shared" si="2"/>
        <v>-1.1785654864601609E-2</v>
      </c>
      <c r="G8">
        <f t="shared" si="3"/>
        <v>6.1428571428571432</v>
      </c>
      <c r="H8">
        <f t="shared" si="4"/>
        <v>0.16279069767441859</v>
      </c>
      <c r="J8" t="s">
        <v>233</v>
      </c>
      <c r="K8">
        <f>SKEW(D2:D43)</f>
        <v>-0.32923062217113452</v>
      </c>
    </row>
    <row r="9" spans="1:11" x14ac:dyDescent="0.35">
      <c r="A9">
        <v>8</v>
      </c>
      <c r="B9" t="s">
        <v>95</v>
      </c>
      <c r="C9">
        <v>2</v>
      </c>
      <c r="D9">
        <f t="shared" si="0"/>
        <v>0.3010299956639812</v>
      </c>
      <c r="E9">
        <f t="shared" si="1"/>
        <v>5.1788795769394304E-2</v>
      </c>
      <c r="F9">
        <f t="shared" si="2"/>
        <v>-1.1785654864601609E-2</v>
      </c>
      <c r="G9">
        <f t="shared" si="3"/>
        <v>5.375</v>
      </c>
      <c r="H9">
        <f t="shared" si="4"/>
        <v>0.18604651162790697</v>
      </c>
      <c r="J9" t="s">
        <v>234</v>
      </c>
      <c r="K9">
        <v>-0.3</v>
      </c>
    </row>
    <row r="10" spans="1:11" x14ac:dyDescent="0.35">
      <c r="A10">
        <v>9</v>
      </c>
      <c r="B10" t="s">
        <v>130</v>
      </c>
      <c r="C10">
        <v>2</v>
      </c>
      <c r="D10">
        <f t="shared" si="0"/>
        <v>0.3010299956639812</v>
      </c>
      <c r="E10">
        <f t="shared" si="1"/>
        <v>5.1788795769394304E-2</v>
      </c>
      <c r="F10">
        <f t="shared" si="2"/>
        <v>-1.1785654864601609E-2</v>
      </c>
      <c r="G10">
        <f t="shared" si="3"/>
        <v>4.7777777777777777</v>
      </c>
      <c r="H10">
        <f t="shared" si="4"/>
        <v>0.20930232558139536</v>
      </c>
      <c r="J10" t="s">
        <v>235</v>
      </c>
      <c r="K10">
        <v>-0.4</v>
      </c>
    </row>
    <row r="11" spans="1:11" x14ac:dyDescent="0.35">
      <c r="A11">
        <v>10</v>
      </c>
      <c r="B11" t="s">
        <v>143</v>
      </c>
      <c r="C11">
        <v>2</v>
      </c>
      <c r="D11">
        <f t="shared" si="0"/>
        <v>0.3010299956639812</v>
      </c>
      <c r="E11">
        <f t="shared" si="1"/>
        <v>5.1788795769394304E-2</v>
      </c>
      <c r="F11">
        <f t="shared" si="2"/>
        <v>-1.1785654864601609E-2</v>
      </c>
      <c r="G11">
        <f t="shared" si="3"/>
        <v>4.3</v>
      </c>
      <c r="H11">
        <f t="shared" si="4"/>
        <v>0.23255813953488372</v>
      </c>
    </row>
    <row r="12" spans="1:11" x14ac:dyDescent="0.35">
      <c r="A12">
        <v>11</v>
      </c>
      <c r="B12" t="s">
        <v>159</v>
      </c>
      <c r="C12">
        <v>2</v>
      </c>
      <c r="D12">
        <f t="shared" si="0"/>
        <v>0.3010299956639812</v>
      </c>
      <c r="E12">
        <f t="shared" si="1"/>
        <v>5.1788795769394304E-2</v>
      </c>
      <c r="F12">
        <f t="shared" si="2"/>
        <v>-1.1785654864601609E-2</v>
      </c>
      <c r="G12">
        <f t="shared" si="3"/>
        <v>3.9090909090909092</v>
      </c>
      <c r="H12">
        <f t="shared" si="4"/>
        <v>0.2558139534883721</v>
      </c>
    </row>
    <row r="13" spans="1:11" x14ac:dyDescent="0.35">
      <c r="A13">
        <v>12</v>
      </c>
      <c r="B13" t="s">
        <v>187</v>
      </c>
      <c r="C13">
        <v>2</v>
      </c>
      <c r="D13">
        <f t="shared" si="0"/>
        <v>0.3010299956639812</v>
      </c>
      <c r="E13">
        <f t="shared" si="1"/>
        <v>5.1788795769394304E-2</v>
      </c>
      <c r="F13">
        <f t="shared" si="2"/>
        <v>-1.1785654864601609E-2</v>
      </c>
      <c r="G13">
        <f t="shared" si="3"/>
        <v>3.5833333333333335</v>
      </c>
      <c r="H13">
        <f t="shared" si="4"/>
        <v>0.27906976744186046</v>
      </c>
    </row>
    <row r="14" spans="1:11" x14ac:dyDescent="0.35">
      <c r="A14">
        <v>13</v>
      </c>
      <c r="B14" t="s">
        <v>15</v>
      </c>
      <c r="C14">
        <v>3</v>
      </c>
      <c r="D14">
        <f t="shared" si="0"/>
        <v>0.47712125471966244</v>
      </c>
      <c r="E14">
        <f t="shared" si="1"/>
        <v>2.6502170529592839E-3</v>
      </c>
      <c r="F14">
        <f t="shared" si="2"/>
        <v>-1.3643385993869058E-4</v>
      </c>
      <c r="G14">
        <f t="shared" si="3"/>
        <v>3.3076923076923075</v>
      </c>
      <c r="H14">
        <f t="shared" si="4"/>
        <v>0.30232558139534887</v>
      </c>
    </row>
    <row r="15" spans="1:11" x14ac:dyDescent="0.35">
      <c r="A15">
        <v>14</v>
      </c>
      <c r="B15" t="s">
        <v>22</v>
      </c>
      <c r="C15">
        <v>3</v>
      </c>
      <c r="D15">
        <f t="shared" si="0"/>
        <v>0.47712125471966244</v>
      </c>
      <c r="E15">
        <f t="shared" si="1"/>
        <v>2.6502170529592839E-3</v>
      </c>
      <c r="F15">
        <f t="shared" si="2"/>
        <v>-1.3643385993869058E-4</v>
      </c>
      <c r="G15">
        <f t="shared" si="3"/>
        <v>3.0714285714285716</v>
      </c>
      <c r="H15">
        <f t="shared" si="4"/>
        <v>0.32558139534883718</v>
      </c>
    </row>
    <row r="16" spans="1:11" x14ac:dyDescent="0.35">
      <c r="A16">
        <v>15</v>
      </c>
      <c r="B16" t="s">
        <v>63</v>
      </c>
      <c r="C16">
        <v>3</v>
      </c>
      <c r="D16">
        <f t="shared" si="0"/>
        <v>0.47712125471966244</v>
      </c>
      <c r="E16">
        <f t="shared" si="1"/>
        <v>2.6502170529592839E-3</v>
      </c>
      <c r="F16">
        <f t="shared" si="2"/>
        <v>-1.3643385993869058E-4</v>
      </c>
      <c r="G16">
        <f t="shared" si="3"/>
        <v>2.8666666666666667</v>
      </c>
      <c r="H16">
        <f t="shared" si="4"/>
        <v>0.34883720930232559</v>
      </c>
    </row>
    <row r="17" spans="1:8" x14ac:dyDescent="0.35">
      <c r="A17">
        <v>16</v>
      </c>
      <c r="B17" t="s">
        <v>105</v>
      </c>
      <c r="C17">
        <v>3</v>
      </c>
      <c r="D17">
        <f t="shared" si="0"/>
        <v>0.47712125471966244</v>
      </c>
      <c r="E17">
        <f t="shared" si="1"/>
        <v>2.6502170529592839E-3</v>
      </c>
      <c r="F17">
        <f t="shared" si="2"/>
        <v>-1.3643385993869058E-4</v>
      </c>
      <c r="G17">
        <f t="shared" si="3"/>
        <v>2.6875</v>
      </c>
      <c r="H17">
        <f t="shared" si="4"/>
        <v>0.37209302325581395</v>
      </c>
    </row>
    <row r="18" spans="1:8" x14ac:dyDescent="0.35">
      <c r="A18">
        <v>17</v>
      </c>
      <c r="B18" t="s">
        <v>116</v>
      </c>
      <c r="C18">
        <v>3</v>
      </c>
      <c r="D18">
        <f t="shared" si="0"/>
        <v>0.47712125471966244</v>
      </c>
      <c r="E18">
        <f t="shared" si="1"/>
        <v>2.6502170529592839E-3</v>
      </c>
      <c r="F18">
        <f t="shared" si="2"/>
        <v>-1.3643385993869058E-4</v>
      </c>
      <c r="G18">
        <f t="shared" si="3"/>
        <v>2.5294117647058822</v>
      </c>
      <c r="H18">
        <f t="shared" si="4"/>
        <v>0.39534883720930236</v>
      </c>
    </row>
    <row r="19" spans="1:8" x14ac:dyDescent="0.35">
      <c r="A19">
        <v>18</v>
      </c>
      <c r="B19" t="s">
        <v>140</v>
      </c>
      <c r="C19">
        <v>3</v>
      </c>
      <c r="D19">
        <f t="shared" si="0"/>
        <v>0.47712125471966244</v>
      </c>
      <c r="E19">
        <f t="shared" si="1"/>
        <v>2.6502170529592839E-3</v>
      </c>
      <c r="F19">
        <f t="shared" si="2"/>
        <v>-1.3643385993869058E-4</v>
      </c>
      <c r="G19">
        <f t="shared" si="3"/>
        <v>2.3888888888888888</v>
      </c>
      <c r="H19">
        <f t="shared" si="4"/>
        <v>0.41860465116279072</v>
      </c>
    </row>
    <row r="20" spans="1:8" x14ac:dyDescent="0.35">
      <c r="A20">
        <v>19</v>
      </c>
      <c r="B20" t="s">
        <v>147</v>
      </c>
      <c r="C20">
        <v>3</v>
      </c>
      <c r="D20">
        <f t="shared" si="0"/>
        <v>0.47712125471966244</v>
      </c>
      <c r="E20">
        <f t="shared" si="1"/>
        <v>2.6502170529592839E-3</v>
      </c>
      <c r="F20">
        <f t="shared" si="2"/>
        <v>-1.3643385993869058E-4</v>
      </c>
      <c r="G20">
        <f t="shared" si="3"/>
        <v>2.263157894736842</v>
      </c>
      <c r="H20">
        <f t="shared" si="4"/>
        <v>0.44186046511627908</v>
      </c>
    </row>
    <row r="21" spans="1:8" x14ac:dyDescent="0.35">
      <c r="A21">
        <v>20</v>
      </c>
      <c r="B21" t="s">
        <v>153</v>
      </c>
      <c r="C21">
        <v>3</v>
      </c>
      <c r="D21">
        <f t="shared" si="0"/>
        <v>0.47712125471966244</v>
      </c>
      <c r="E21">
        <f t="shared" si="1"/>
        <v>2.6502170529592839E-3</v>
      </c>
      <c r="F21">
        <f t="shared" si="2"/>
        <v>-1.3643385993869058E-4</v>
      </c>
      <c r="G21">
        <f t="shared" si="3"/>
        <v>2.15</v>
      </c>
      <c r="H21">
        <f t="shared" si="4"/>
        <v>0.46511627906976744</v>
      </c>
    </row>
    <row r="22" spans="1:8" x14ac:dyDescent="0.35">
      <c r="A22">
        <v>21</v>
      </c>
      <c r="B22" t="s">
        <v>192</v>
      </c>
      <c r="C22">
        <v>3</v>
      </c>
      <c r="D22">
        <f t="shared" si="0"/>
        <v>0.47712125471966244</v>
      </c>
      <c r="E22">
        <f t="shared" si="1"/>
        <v>2.6502170529592839E-3</v>
      </c>
      <c r="F22">
        <f t="shared" si="2"/>
        <v>-1.3643385993869058E-4</v>
      </c>
      <c r="G22">
        <f t="shared" si="3"/>
        <v>2.0476190476190474</v>
      </c>
      <c r="H22">
        <f t="shared" si="4"/>
        <v>0.48837209302325585</v>
      </c>
    </row>
    <row r="23" spans="1:8" x14ac:dyDescent="0.35">
      <c r="A23">
        <v>22</v>
      </c>
      <c r="B23" t="s">
        <v>198</v>
      </c>
      <c r="C23">
        <v>3</v>
      </c>
      <c r="D23">
        <f t="shared" si="0"/>
        <v>0.47712125471966244</v>
      </c>
      <c r="E23">
        <f t="shared" si="1"/>
        <v>2.6502170529592839E-3</v>
      </c>
      <c r="F23">
        <f t="shared" si="2"/>
        <v>-1.3643385993869058E-4</v>
      </c>
      <c r="G23">
        <f t="shared" si="3"/>
        <v>1.9545454545454546</v>
      </c>
      <c r="H23">
        <f t="shared" si="4"/>
        <v>0.51162790697674421</v>
      </c>
    </row>
    <row r="24" spans="1:8" x14ac:dyDescent="0.35">
      <c r="A24">
        <v>23</v>
      </c>
      <c r="B24" t="s">
        <v>28</v>
      </c>
      <c r="C24">
        <v>4</v>
      </c>
      <c r="D24">
        <f t="shared" si="0"/>
        <v>0.6020599913279624</v>
      </c>
      <c r="E24">
        <f t="shared" si="1"/>
        <v>5.3961479521461844E-3</v>
      </c>
      <c r="F24">
        <f t="shared" si="2"/>
        <v>3.9639281423432452E-4</v>
      </c>
      <c r="G24">
        <f t="shared" si="3"/>
        <v>1.8695652173913044</v>
      </c>
      <c r="H24">
        <f t="shared" si="4"/>
        <v>0.53488372093023251</v>
      </c>
    </row>
    <row r="25" spans="1:8" x14ac:dyDescent="0.35">
      <c r="A25">
        <v>24</v>
      </c>
      <c r="B25" t="s">
        <v>54</v>
      </c>
      <c r="C25">
        <v>4</v>
      </c>
      <c r="D25">
        <f t="shared" si="0"/>
        <v>0.6020599913279624</v>
      </c>
      <c r="E25">
        <f t="shared" si="1"/>
        <v>5.3961479521461844E-3</v>
      </c>
      <c r="F25">
        <f t="shared" si="2"/>
        <v>3.9639281423432452E-4</v>
      </c>
      <c r="G25">
        <f t="shared" si="3"/>
        <v>1.7916666666666667</v>
      </c>
      <c r="H25">
        <f t="shared" si="4"/>
        <v>0.55813953488372092</v>
      </c>
    </row>
    <row r="26" spans="1:8" x14ac:dyDescent="0.35">
      <c r="A26">
        <v>25</v>
      </c>
      <c r="B26" t="s">
        <v>99</v>
      </c>
      <c r="C26">
        <v>4</v>
      </c>
      <c r="D26">
        <f t="shared" si="0"/>
        <v>0.6020599913279624</v>
      </c>
      <c r="E26">
        <f t="shared" si="1"/>
        <v>5.3961479521461844E-3</v>
      </c>
      <c r="F26">
        <f t="shared" si="2"/>
        <v>3.9639281423432452E-4</v>
      </c>
      <c r="G26">
        <f t="shared" si="3"/>
        <v>1.72</v>
      </c>
      <c r="H26">
        <f t="shared" si="4"/>
        <v>0.58139534883720934</v>
      </c>
    </row>
    <row r="27" spans="1:8" x14ac:dyDescent="0.35">
      <c r="A27">
        <v>26</v>
      </c>
      <c r="B27" t="s">
        <v>203</v>
      </c>
      <c r="C27">
        <v>4</v>
      </c>
      <c r="D27">
        <f t="shared" si="0"/>
        <v>0.6020599913279624</v>
      </c>
      <c r="E27">
        <f t="shared" si="1"/>
        <v>5.3961479521461844E-3</v>
      </c>
      <c r="F27">
        <f t="shared" si="2"/>
        <v>3.9639281423432452E-4</v>
      </c>
      <c r="G27">
        <f t="shared" si="3"/>
        <v>1.6538461538461537</v>
      </c>
      <c r="H27">
        <f t="shared" si="4"/>
        <v>0.60465116279069775</v>
      </c>
    </row>
    <row r="28" spans="1:8" x14ac:dyDescent="0.35">
      <c r="A28">
        <v>27</v>
      </c>
      <c r="B28" t="s">
        <v>8</v>
      </c>
      <c r="C28">
        <v>5</v>
      </c>
      <c r="D28">
        <f t="shared" si="0"/>
        <v>0.69897000433601886</v>
      </c>
      <c r="E28">
        <f t="shared" si="1"/>
        <v>2.9025422640392411E-2</v>
      </c>
      <c r="F28">
        <f t="shared" si="2"/>
        <v>4.945017448621092E-3</v>
      </c>
      <c r="G28">
        <f t="shared" si="3"/>
        <v>1.5925925925925926</v>
      </c>
      <c r="H28">
        <f t="shared" si="4"/>
        <v>0.62790697674418605</v>
      </c>
    </row>
    <row r="29" spans="1:8" x14ac:dyDescent="0.35">
      <c r="A29">
        <v>28</v>
      </c>
      <c r="B29" t="s">
        <v>35</v>
      </c>
      <c r="C29">
        <v>5</v>
      </c>
      <c r="D29">
        <f t="shared" si="0"/>
        <v>0.69897000433601886</v>
      </c>
      <c r="E29">
        <f t="shared" si="1"/>
        <v>2.9025422640392411E-2</v>
      </c>
      <c r="F29">
        <f t="shared" si="2"/>
        <v>4.945017448621092E-3</v>
      </c>
      <c r="G29">
        <f t="shared" si="3"/>
        <v>1.5357142857142858</v>
      </c>
      <c r="H29">
        <f t="shared" si="4"/>
        <v>0.65116279069767435</v>
      </c>
    </row>
    <row r="30" spans="1:8" x14ac:dyDescent="0.35">
      <c r="A30">
        <v>29</v>
      </c>
      <c r="B30" t="s">
        <v>170</v>
      </c>
      <c r="C30">
        <v>5</v>
      </c>
      <c r="D30">
        <f t="shared" si="0"/>
        <v>0.69897000433601886</v>
      </c>
      <c r="E30">
        <f t="shared" si="1"/>
        <v>2.9025422640392411E-2</v>
      </c>
      <c r="F30">
        <f t="shared" si="2"/>
        <v>4.945017448621092E-3</v>
      </c>
      <c r="G30">
        <f t="shared" si="3"/>
        <v>1.4827586206896552</v>
      </c>
      <c r="H30">
        <f t="shared" si="4"/>
        <v>0.67441860465116277</v>
      </c>
    </row>
    <row r="31" spans="1:8" x14ac:dyDescent="0.35">
      <c r="A31">
        <v>30</v>
      </c>
      <c r="B31" t="s">
        <v>183</v>
      </c>
      <c r="C31">
        <v>5</v>
      </c>
      <c r="D31">
        <f t="shared" si="0"/>
        <v>0.69897000433601886</v>
      </c>
      <c r="E31">
        <f t="shared" si="1"/>
        <v>2.9025422640392411E-2</v>
      </c>
      <c r="F31">
        <f t="shared" si="2"/>
        <v>4.945017448621092E-3</v>
      </c>
      <c r="G31">
        <f t="shared" si="3"/>
        <v>1.4333333333333333</v>
      </c>
      <c r="H31">
        <f t="shared" si="4"/>
        <v>0.69767441860465118</v>
      </c>
    </row>
    <row r="32" spans="1:8" x14ac:dyDescent="0.35">
      <c r="A32">
        <v>31</v>
      </c>
      <c r="B32" t="s">
        <v>48</v>
      </c>
      <c r="C32">
        <v>6</v>
      </c>
      <c r="D32">
        <f t="shared" si="0"/>
        <v>0.77815125038364363</v>
      </c>
      <c r="E32">
        <f t="shared" si="1"/>
        <v>6.2275071135704588E-2</v>
      </c>
      <c r="F32">
        <f t="shared" si="2"/>
        <v>1.5540727610961052E-2</v>
      </c>
      <c r="G32">
        <f t="shared" si="3"/>
        <v>1.3870967741935485</v>
      </c>
      <c r="H32">
        <f t="shared" si="4"/>
        <v>0.72093023255813948</v>
      </c>
    </row>
    <row r="33" spans="1:8" x14ac:dyDescent="0.35">
      <c r="A33">
        <v>32</v>
      </c>
      <c r="B33" t="s">
        <v>111</v>
      </c>
      <c r="C33">
        <v>6</v>
      </c>
      <c r="D33">
        <f t="shared" si="0"/>
        <v>0.77815125038364363</v>
      </c>
      <c r="E33">
        <f t="shared" si="1"/>
        <v>6.2275071135704588E-2</v>
      </c>
      <c r="F33">
        <f t="shared" si="2"/>
        <v>1.5540727610961052E-2</v>
      </c>
      <c r="G33">
        <f t="shared" si="3"/>
        <v>1.34375</v>
      </c>
      <c r="H33">
        <f t="shared" si="4"/>
        <v>0.7441860465116279</v>
      </c>
    </row>
    <row r="34" spans="1:8" x14ac:dyDescent="0.35">
      <c r="A34">
        <v>33</v>
      </c>
      <c r="B34" t="s">
        <v>126</v>
      </c>
      <c r="C34">
        <v>6</v>
      </c>
      <c r="D34">
        <f t="shared" si="0"/>
        <v>0.77815125038364363</v>
      </c>
      <c r="E34">
        <f t="shared" si="1"/>
        <v>6.2275071135704588E-2</v>
      </c>
      <c r="F34">
        <f t="shared" si="2"/>
        <v>1.5540727610961052E-2</v>
      </c>
      <c r="G34">
        <f t="shared" si="3"/>
        <v>1.303030303030303</v>
      </c>
      <c r="H34">
        <f t="shared" si="4"/>
        <v>0.76744186046511631</v>
      </c>
    </row>
    <row r="35" spans="1:8" x14ac:dyDescent="0.35">
      <c r="A35">
        <v>34</v>
      </c>
      <c r="B35" t="s">
        <v>212</v>
      </c>
      <c r="C35">
        <v>6</v>
      </c>
      <c r="D35">
        <f t="shared" si="0"/>
        <v>0.77815125038364363</v>
      </c>
      <c r="E35">
        <f t="shared" si="1"/>
        <v>6.2275071135704588E-2</v>
      </c>
      <c r="F35">
        <f t="shared" si="2"/>
        <v>1.5540727610961052E-2</v>
      </c>
      <c r="G35">
        <f t="shared" si="3"/>
        <v>1.2647058823529411</v>
      </c>
      <c r="H35">
        <f t="shared" si="4"/>
        <v>0.79069767441860472</v>
      </c>
    </row>
    <row r="36" spans="1:8" x14ac:dyDescent="0.35">
      <c r="A36">
        <v>35</v>
      </c>
      <c r="B36" t="s">
        <v>81</v>
      </c>
      <c r="C36">
        <v>7</v>
      </c>
      <c r="D36">
        <f t="shared" si="0"/>
        <v>0.84509804001425681</v>
      </c>
      <c r="E36">
        <f t="shared" si="1"/>
        <v>0.10017005124106523</v>
      </c>
      <c r="F36">
        <f t="shared" si="2"/>
        <v>3.1703473269923871E-2</v>
      </c>
      <c r="G36">
        <f t="shared" si="3"/>
        <v>1.2285714285714286</v>
      </c>
      <c r="H36">
        <f t="shared" si="4"/>
        <v>0.81395348837209303</v>
      </c>
    </row>
    <row r="37" spans="1:8" x14ac:dyDescent="0.35">
      <c r="A37">
        <v>36</v>
      </c>
      <c r="B37" t="s">
        <v>90</v>
      </c>
      <c r="C37">
        <v>7</v>
      </c>
      <c r="D37">
        <f t="shared" si="0"/>
        <v>0.84509804001425681</v>
      </c>
      <c r="E37">
        <f t="shared" si="1"/>
        <v>0.10017005124106523</v>
      </c>
      <c r="F37">
        <f t="shared" si="2"/>
        <v>3.1703473269923871E-2</v>
      </c>
      <c r="G37">
        <f t="shared" si="3"/>
        <v>1.1944444444444444</v>
      </c>
      <c r="H37">
        <f t="shared" si="4"/>
        <v>0.83720930232558144</v>
      </c>
    </row>
    <row r="38" spans="1:8" x14ac:dyDescent="0.35">
      <c r="A38">
        <v>37</v>
      </c>
      <c r="B38" t="s">
        <v>121</v>
      </c>
      <c r="C38">
        <v>7</v>
      </c>
      <c r="D38">
        <f t="shared" si="0"/>
        <v>0.84509804001425681</v>
      </c>
      <c r="E38">
        <f t="shared" si="1"/>
        <v>0.10017005124106523</v>
      </c>
      <c r="F38">
        <f t="shared" si="2"/>
        <v>3.1703473269923871E-2</v>
      </c>
      <c r="G38">
        <f t="shared" si="3"/>
        <v>1.1621621621621621</v>
      </c>
      <c r="H38">
        <f t="shared" si="4"/>
        <v>0.86046511627906985</v>
      </c>
    </row>
    <row r="39" spans="1:8" x14ac:dyDescent="0.35">
      <c r="A39">
        <v>38</v>
      </c>
      <c r="B39" t="s">
        <v>208</v>
      </c>
      <c r="C39">
        <v>7</v>
      </c>
      <c r="D39">
        <f t="shared" si="0"/>
        <v>0.84509804001425681</v>
      </c>
      <c r="E39">
        <f t="shared" si="1"/>
        <v>0.10017005124106523</v>
      </c>
      <c r="F39">
        <f t="shared" si="2"/>
        <v>3.1703473269923871E-2</v>
      </c>
      <c r="G39">
        <f t="shared" si="3"/>
        <v>1.131578947368421</v>
      </c>
      <c r="H39">
        <f t="shared" si="4"/>
        <v>0.88372093023255816</v>
      </c>
    </row>
    <row r="40" spans="1:8" x14ac:dyDescent="0.35">
      <c r="A40">
        <v>39</v>
      </c>
      <c r="B40" t="s">
        <v>41</v>
      </c>
      <c r="C40">
        <v>8</v>
      </c>
      <c r="D40">
        <f t="shared" si="0"/>
        <v>0.90308998699194354</v>
      </c>
      <c r="E40">
        <f t="shared" si="1"/>
        <v>0.14024161671381111</v>
      </c>
      <c r="F40">
        <f t="shared" si="2"/>
        <v>5.2518868951117292E-2</v>
      </c>
      <c r="G40">
        <f t="shared" si="3"/>
        <v>1.1025641025641026</v>
      </c>
      <c r="H40">
        <f t="shared" si="4"/>
        <v>0.90697674418604646</v>
      </c>
    </row>
    <row r="41" spans="1:8" x14ac:dyDescent="0.35">
      <c r="A41">
        <v>40</v>
      </c>
      <c r="B41" t="s">
        <v>179</v>
      </c>
      <c r="C41">
        <v>8</v>
      </c>
      <c r="D41">
        <f t="shared" si="0"/>
        <v>0.90308998699194354</v>
      </c>
      <c r="E41">
        <f t="shared" si="1"/>
        <v>0.14024161671381111</v>
      </c>
      <c r="F41">
        <f t="shared" si="2"/>
        <v>5.2518868951117292E-2</v>
      </c>
      <c r="G41">
        <f t="shared" si="3"/>
        <v>1.075</v>
      </c>
      <c r="H41">
        <f t="shared" si="4"/>
        <v>0.93023255813953487</v>
      </c>
    </row>
    <row r="42" spans="1:8" x14ac:dyDescent="0.35">
      <c r="A42">
        <v>41</v>
      </c>
      <c r="B42" t="s">
        <v>135</v>
      </c>
      <c r="C42">
        <v>11</v>
      </c>
      <c r="D42">
        <f t="shared" si="0"/>
        <v>1.0413926851582251</v>
      </c>
      <c r="E42">
        <f t="shared" si="1"/>
        <v>0.2629547856422742</v>
      </c>
      <c r="F42">
        <f t="shared" si="2"/>
        <v>0.13484089259998897</v>
      </c>
      <c r="G42">
        <f t="shared" si="3"/>
        <v>1.0487804878048781</v>
      </c>
      <c r="H42">
        <f t="shared" si="4"/>
        <v>0.95348837209302317</v>
      </c>
    </row>
    <row r="43" spans="1:8" x14ac:dyDescent="0.35">
      <c r="A43">
        <v>42</v>
      </c>
      <c r="B43" t="s">
        <v>163</v>
      </c>
      <c r="C43">
        <v>12</v>
      </c>
      <c r="D43">
        <f t="shared" si="0"/>
        <v>1.0791812460476249</v>
      </c>
      <c r="E43">
        <f t="shared" si="1"/>
        <v>0.30313804179736303</v>
      </c>
      <c r="F43">
        <f t="shared" si="2"/>
        <v>0.16690166195169132</v>
      </c>
      <c r="G43">
        <f t="shared" si="3"/>
        <v>1.0238095238095237</v>
      </c>
      <c r="H43">
        <f t="shared" si="4"/>
        <v>0.9767441860465117</v>
      </c>
    </row>
    <row r="46" spans="1:8" x14ac:dyDescent="0.35">
      <c r="B46" t="s">
        <v>236</v>
      </c>
      <c r="C46" t="s">
        <v>241</v>
      </c>
      <c r="D46" t="s">
        <v>242</v>
      </c>
      <c r="E46" t="s">
        <v>237</v>
      </c>
      <c r="F46" t="s">
        <v>238</v>
      </c>
      <c r="G46" t="s">
        <v>239</v>
      </c>
      <c r="H46" s="1" t="s">
        <v>240</v>
      </c>
    </row>
    <row r="47" spans="1:8" x14ac:dyDescent="0.35">
      <c r="B47">
        <v>2</v>
      </c>
      <c r="C47">
        <v>0.05</v>
      </c>
      <c r="D47">
        <v>6.6000000000000003E-2</v>
      </c>
      <c r="E47">
        <f>(C47-D47)/($K$9-$K$10)</f>
        <v>-0.15999999999999995</v>
      </c>
      <c r="F47" s="2">
        <f>C47+(E47*($K$8-$K$9))</f>
        <v>5.467689954738153E-2</v>
      </c>
      <c r="G47" s="2">
        <f t="shared" ref="G47:G53" si="5">$K$3+(F47*$K$7)</f>
        <v>0.5449105075390831</v>
      </c>
      <c r="H47" s="3">
        <f t="shared" ref="H47:H53" si="6">10^G47</f>
        <v>3.5067960406252143</v>
      </c>
    </row>
    <row r="48" spans="1:8" x14ac:dyDescent="0.35">
      <c r="B48">
        <v>5</v>
      </c>
      <c r="C48">
        <v>0.85299999999999998</v>
      </c>
      <c r="D48">
        <v>0.85499999999999998</v>
      </c>
      <c r="E48">
        <f t="shared" ref="E48:E53" si="7">(C48-D48)/($K$9-$K$10)</f>
        <v>-2.0000000000000011E-2</v>
      </c>
      <c r="F48" s="2">
        <f t="shared" ref="F48:F53" si="8">C48+(E48*($K$8-$K$9))</f>
        <v>0.85358461244342265</v>
      </c>
      <c r="G48" s="2">
        <f t="shared" si="5"/>
        <v>0.78320823777691806</v>
      </c>
      <c r="H48" s="3">
        <f t="shared" si="6"/>
        <v>6.0702732043673731</v>
      </c>
    </row>
    <row r="49" spans="2:8" x14ac:dyDescent="0.35">
      <c r="B49">
        <v>10</v>
      </c>
      <c r="C49">
        <v>1.2450000000000001</v>
      </c>
      <c r="D49">
        <v>1.2310000000000001</v>
      </c>
      <c r="E49">
        <f t="shared" si="7"/>
        <v>0.14000000000000007</v>
      </c>
      <c r="F49" s="2">
        <f t="shared" si="8"/>
        <v>1.2409077128960413</v>
      </c>
      <c r="G49" s="2">
        <f t="shared" si="5"/>
        <v>0.8987387480181559</v>
      </c>
      <c r="H49" s="3">
        <f t="shared" si="6"/>
        <v>7.9202474076869382</v>
      </c>
    </row>
    <row r="50" spans="2:8" x14ac:dyDescent="0.35">
      <c r="B50">
        <v>25</v>
      </c>
      <c r="C50">
        <v>1.643</v>
      </c>
      <c r="D50">
        <v>1.6060000000000001</v>
      </c>
      <c r="E50">
        <f t="shared" si="7"/>
        <v>0.36999999999999911</v>
      </c>
      <c r="F50" s="2">
        <f t="shared" si="8"/>
        <v>1.6321846697966802</v>
      </c>
      <c r="G50" s="2">
        <f t="shared" si="5"/>
        <v>1.0154486122724298</v>
      </c>
      <c r="H50" s="3">
        <f t="shared" si="6"/>
        <v>10.362119877919055</v>
      </c>
    </row>
    <row r="51" spans="2:8" x14ac:dyDescent="0.35">
      <c r="B51">
        <v>50</v>
      </c>
      <c r="C51">
        <v>1.89</v>
      </c>
      <c r="D51">
        <v>1.8340000000000001</v>
      </c>
      <c r="E51">
        <f t="shared" si="7"/>
        <v>0.55999999999999805</v>
      </c>
      <c r="F51" s="2">
        <f t="shared" si="8"/>
        <v>1.8736308515841646</v>
      </c>
      <c r="G51" s="2">
        <f t="shared" si="5"/>
        <v>1.0874670396399426</v>
      </c>
      <c r="H51" s="3">
        <f t="shared" si="6"/>
        <v>12.231142884502715</v>
      </c>
    </row>
    <row r="52" spans="2:8" x14ac:dyDescent="0.35">
      <c r="B52">
        <v>100</v>
      </c>
      <c r="C52">
        <v>2.1040000000000001</v>
      </c>
      <c r="D52">
        <v>2.0289999999999999</v>
      </c>
      <c r="E52">
        <f t="shared" si="7"/>
        <v>0.75000000000000155</v>
      </c>
      <c r="F52" s="2">
        <f t="shared" si="8"/>
        <v>2.082077033371649</v>
      </c>
      <c r="G52" s="2">
        <f t="shared" si="5"/>
        <v>1.1496422461060796</v>
      </c>
      <c r="H52" s="3">
        <f t="shared" si="6"/>
        <v>14.113744335411671</v>
      </c>
    </row>
    <row r="53" spans="2:8" x14ac:dyDescent="0.35">
      <c r="B53">
        <v>200</v>
      </c>
      <c r="C53">
        <v>2.294</v>
      </c>
      <c r="D53">
        <v>2.2010000000000001</v>
      </c>
      <c r="E53">
        <f t="shared" si="7"/>
        <v>0.92999999999999938</v>
      </c>
      <c r="F53" s="2">
        <f t="shared" si="8"/>
        <v>2.266815521380845</v>
      </c>
      <c r="G53" s="2">
        <f t="shared" si="5"/>
        <v>1.2047459353927661</v>
      </c>
      <c r="H53" s="3">
        <f t="shared" si="6"/>
        <v>16.023077578022797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A0058-E649-42FC-BDA1-D0E0EAE2D08B}">
  <dimension ref="A1:K53"/>
  <sheetViews>
    <sheetView tabSelected="1" topLeftCell="A37" workbookViewId="0">
      <selection activeCell="G48" sqref="G48"/>
    </sheetView>
  </sheetViews>
  <sheetFormatPr defaultRowHeight="14.5" x14ac:dyDescent="0.35"/>
  <sheetData>
    <row r="1" spans="1:11" x14ac:dyDescent="0.35">
      <c r="A1" t="s">
        <v>218</v>
      </c>
      <c r="B1" t="s">
        <v>219</v>
      </c>
      <c r="C1" t="s">
        <v>220</v>
      </c>
      <c r="D1" t="s">
        <v>221</v>
      </c>
      <c r="E1" t="s">
        <v>222</v>
      </c>
      <c r="F1" t="s">
        <v>223</v>
      </c>
      <c r="G1" t="s">
        <v>224</v>
      </c>
      <c r="H1" t="s">
        <v>225</v>
      </c>
      <c r="J1" t="s">
        <v>226</v>
      </c>
      <c r="K1">
        <f>COUNT(C2:C43)</f>
        <v>42</v>
      </c>
    </row>
    <row r="2" spans="1:11" x14ac:dyDescent="0.35">
      <c r="A2">
        <v>1</v>
      </c>
      <c r="B2" t="s">
        <v>176</v>
      </c>
      <c r="C2">
        <v>1.04</v>
      </c>
      <c r="D2">
        <f t="shared" ref="D2:D43" si="0">LOG(C2)</f>
        <v>1.703333929878037E-2</v>
      </c>
      <c r="E2">
        <f t="shared" ref="E2:E43" si="1">(D2-$K$3)^2</f>
        <v>0.30382656998425767</v>
      </c>
      <c r="F2">
        <f t="shared" ref="F2:F43" si="2">(D2-$K$3)^3</f>
        <v>-0.16747061921688836</v>
      </c>
      <c r="G2">
        <f t="shared" ref="G2:G43" si="3">($K$1+1)/A2</f>
        <v>43</v>
      </c>
      <c r="H2">
        <f t="shared" ref="H2:H43" si="4">1/G2</f>
        <v>2.3255813953488372E-2</v>
      </c>
      <c r="J2" t="s">
        <v>227</v>
      </c>
      <c r="K2">
        <f>AVERAGE(C2:C43)</f>
        <v>4.7502380952380943</v>
      </c>
    </row>
    <row r="3" spans="1:11" x14ac:dyDescent="0.35">
      <c r="A3">
        <v>2</v>
      </c>
      <c r="B3" t="s">
        <v>74</v>
      </c>
      <c r="C3">
        <v>1.1100000000000001</v>
      </c>
      <c r="D3">
        <f t="shared" si="0"/>
        <v>4.5322978786657475E-2</v>
      </c>
      <c r="E3">
        <f t="shared" si="1"/>
        <v>0.27344011182636502</v>
      </c>
      <c r="F3">
        <f t="shared" si="2"/>
        <v>-0.1429859398933202</v>
      </c>
      <c r="G3">
        <f t="shared" si="3"/>
        <v>21.5</v>
      </c>
      <c r="H3">
        <f t="shared" si="4"/>
        <v>4.6511627906976744E-2</v>
      </c>
      <c r="J3" t="s">
        <v>228</v>
      </c>
      <c r="K3">
        <f>AVERAGE(D2:D43)</f>
        <v>0.56823799274816633</v>
      </c>
    </row>
    <row r="4" spans="1:11" x14ac:dyDescent="0.35">
      <c r="A4">
        <v>3</v>
      </c>
      <c r="B4" t="s">
        <v>88</v>
      </c>
      <c r="C4">
        <v>1.23</v>
      </c>
      <c r="D4">
        <f t="shared" si="0"/>
        <v>8.9905111439397931E-2</v>
      </c>
      <c r="E4">
        <f t="shared" si="1"/>
        <v>0.22880234534114829</v>
      </c>
      <c r="F4">
        <f t="shared" si="2"/>
        <v>-0.10944368509723532</v>
      </c>
      <c r="G4">
        <f t="shared" si="3"/>
        <v>14.333333333333334</v>
      </c>
      <c r="H4">
        <f t="shared" si="4"/>
        <v>6.9767441860465115E-2</v>
      </c>
      <c r="J4" t="s">
        <v>229</v>
      </c>
      <c r="K4">
        <f>SUM(E2:E43)</f>
        <v>3.9670965887726592</v>
      </c>
    </row>
    <row r="5" spans="1:11" x14ac:dyDescent="0.35">
      <c r="A5">
        <v>4</v>
      </c>
      <c r="B5" t="s">
        <v>59</v>
      </c>
      <c r="C5">
        <v>1.27</v>
      </c>
      <c r="D5">
        <f t="shared" si="0"/>
        <v>0.10380372095595687</v>
      </c>
      <c r="E5">
        <f t="shared" si="1"/>
        <v>0.2156991928151599</v>
      </c>
      <c r="F5">
        <f t="shared" si="2"/>
        <v>-0.10017809754127617</v>
      </c>
      <c r="G5">
        <f t="shared" si="3"/>
        <v>10.75</v>
      </c>
      <c r="H5">
        <f t="shared" si="4"/>
        <v>9.3023255813953487E-2</v>
      </c>
      <c r="J5" t="s">
        <v>230</v>
      </c>
      <c r="K5">
        <f>SUM(F2:F43)</f>
        <v>0.12734997890919494</v>
      </c>
    </row>
    <row r="6" spans="1:11" x14ac:dyDescent="0.35">
      <c r="A6">
        <v>5</v>
      </c>
      <c r="B6" t="s">
        <v>187</v>
      </c>
      <c r="C6">
        <v>1.34</v>
      </c>
      <c r="D6">
        <f t="shared" si="0"/>
        <v>0.12710479836480765</v>
      </c>
      <c r="E6">
        <f t="shared" si="1"/>
        <v>0.19459849518686612</v>
      </c>
      <c r="F6">
        <f t="shared" si="2"/>
        <v>-8.5843855803976896E-2</v>
      </c>
      <c r="G6">
        <f t="shared" si="3"/>
        <v>8.6</v>
      </c>
      <c r="H6">
        <f t="shared" si="4"/>
        <v>0.11627906976744186</v>
      </c>
      <c r="J6" t="s">
        <v>231</v>
      </c>
      <c r="K6">
        <f>VAR(D2:D43)</f>
        <v>9.6758453384699086E-2</v>
      </c>
    </row>
    <row r="7" spans="1:11" x14ac:dyDescent="0.35">
      <c r="A7">
        <v>6</v>
      </c>
      <c r="B7" t="s">
        <v>130</v>
      </c>
      <c r="C7">
        <v>1.61</v>
      </c>
      <c r="D7">
        <f t="shared" si="0"/>
        <v>0.20682587603184974</v>
      </c>
      <c r="E7">
        <f t="shared" si="1"/>
        <v>0.13061871810936843</v>
      </c>
      <c r="F7">
        <f t="shared" si="2"/>
        <v>-4.7207187394678711E-2</v>
      </c>
      <c r="G7">
        <f t="shared" si="3"/>
        <v>7.166666666666667</v>
      </c>
      <c r="H7">
        <f t="shared" si="4"/>
        <v>0.13953488372093023</v>
      </c>
      <c r="J7" t="s">
        <v>232</v>
      </c>
      <c r="K7">
        <f>STDEV(D2:D43)</f>
        <v>0.31106020861675493</v>
      </c>
    </row>
    <row r="8" spans="1:11" x14ac:dyDescent="0.35">
      <c r="A8">
        <v>7</v>
      </c>
      <c r="B8" t="s">
        <v>140</v>
      </c>
      <c r="C8">
        <v>1.72</v>
      </c>
      <c r="D8">
        <f t="shared" si="0"/>
        <v>0.2355284469075489</v>
      </c>
      <c r="E8">
        <f t="shared" si="1"/>
        <v>0.11069564189346989</v>
      </c>
      <c r="F8">
        <f t="shared" si="2"/>
        <v>-3.6829496740911988E-2</v>
      </c>
      <c r="G8">
        <f t="shared" si="3"/>
        <v>6.1428571428571432</v>
      </c>
      <c r="H8">
        <f t="shared" si="4"/>
        <v>0.16279069767441859</v>
      </c>
      <c r="J8" t="s">
        <v>233</v>
      </c>
      <c r="K8">
        <f>SKEW(D2:D43)</f>
        <v>0.10836048568865057</v>
      </c>
    </row>
    <row r="9" spans="1:11" x14ac:dyDescent="0.35">
      <c r="A9">
        <v>8</v>
      </c>
      <c r="B9" t="s">
        <v>76</v>
      </c>
      <c r="C9">
        <v>1.76</v>
      </c>
      <c r="D9">
        <f t="shared" si="0"/>
        <v>0.24551266781414982</v>
      </c>
      <c r="E9">
        <f t="shared" si="1"/>
        <v>0.10415163535376654</v>
      </c>
      <c r="F9">
        <f t="shared" si="2"/>
        <v>-3.3612370361953504E-2</v>
      </c>
      <c r="G9">
        <f t="shared" si="3"/>
        <v>5.375</v>
      </c>
      <c r="H9">
        <f t="shared" si="4"/>
        <v>0.18604651162790697</v>
      </c>
      <c r="J9" t="s">
        <v>234</v>
      </c>
      <c r="K9">
        <v>0.1</v>
      </c>
    </row>
    <row r="10" spans="1:11" x14ac:dyDescent="0.35">
      <c r="A10">
        <v>9</v>
      </c>
      <c r="B10" t="s">
        <v>22</v>
      </c>
      <c r="C10">
        <v>1.95</v>
      </c>
      <c r="D10">
        <f t="shared" si="0"/>
        <v>0.29003461136251801</v>
      </c>
      <c r="E10">
        <f t="shared" si="1"/>
        <v>7.7397121414408493E-2</v>
      </c>
      <c r="F10">
        <f t="shared" si="2"/>
        <v>-2.1532140887004014E-2</v>
      </c>
      <c r="G10">
        <f t="shared" si="3"/>
        <v>4.7777777777777777</v>
      </c>
      <c r="H10">
        <f t="shared" si="4"/>
        <v>0.20930232558139536</v>
      </c>
      <c r="J10" t="s">
        <v>235</v>
      </c>
      <c r="K10">
        <v>0.2</v>
      </c>
    </row>
    <row r="11" spans="1:11" x14ac:dyDescent="0.35">
      <c r="A11">
        <v>10</v>
      </c>
      <c r="B11" t="s">
        <v>79</v>
      </c>
      <c r="C11">
        <v>2.0099999999999998</v>
      </c>
      <c r="D11">
        <f t="shared" si="0"/>
        <v>0.30319605742048883</v>
      </c>
      <c r="E11">
        <f t="shared" si="1"/>
        <v>7.0247227482240784E-2</v>
      </c>
      <c r="F11">
        <f t="shared" si="2"/>
        <v>-1.8618461123296712E-2</v>
      </c>
      <c r="G11">
        <f t="shared" si="3"/>
        <v>4.3</v>
      </c>
      <c r="H11">
        <f t="shared" si="4"/>
        <v>0.23255813953488372</v>
      </c>
    </row>
    <row r="12" spans="1:11" x14ac:dyDescent="0.35">
      <c r="A12">
        <v>11</v>
      </c>
      <c r="B12" t="s">
        <v>63</v>
      </c>
      <c r="C12">
        <v>2.09</v>
      </c>
      <c r="D12">
        <f t="shared" si="0"/>
        <v>0.32014628611105395</v>
      </c>
      <c r="E12">
        <f t="shared" si="1"/>
        <v>6.1549494902115032E-2</v>
      </c>
      <c r="F12">
        <f t="shared" si="2"/>
        <v>-1.5269919232917966E-2</v>
      </c>
      <c r="G12">
        <f t="shared" si="3"/>
        <v>3.9090909090909092</v>
      </c>
      <c r="H12">
        <f t="shared" si="4"/>
        <v>0.2558139534883721</v>
      </c>
    </row>
    <row r="13" spans="1:11" x14ac:dyDescent="0.35">
      <c r="A13">
        <v>12</v>
      </c>
      <c r="B13" t="s">
        <v>159</v>
      </c>
      <c r="C13">
        <v>2.34</v>
      </c>
      <c r="D13">
        <f t="shared" si="0"/>
        <v>0.36921585741014279</v>
      </c>
      <c r="E13">
        <f t="shared" si="1"/>
        <v>3.9609810354506558E-2</v>
      </c>
      <c r="F13">
        <f t="shared" si="2"/>
        <v>-7.8832290370880499E-3</v>
      </c>
      <c r="G13">
        <f t="shared" si="3"/>
        <v>3.5833333333333335</v>
      </c>
      <c r="H13">
        <f t="shared" si="4"/>
        <v>0.27906976744186046</v>
      </c>
    </row>
    <row r="14" spans="1:11" x14ac:dyDescent="0.35">
      <c r="A14">
        <v>13</v>
      </c>
      <c r="B14" t="s">
        <v>69</v>
      </c>
      <c r="C14">
        <v>2.41</v>
      </c>
      <c r="D14">
        <f t="shared" si="0"/>
        <v>0.3820170425748684</v>
      </c>
      <c r="E14">
        <f t="shared" si="1"/>
        <v>3.4678242283445911E-2</v>
      </c>
      <c r="F14">
        <f t="shared" si="2"/>
        <v>-6.4578152283631344E-3</v>
      </c>
      <c r="G14">
        <f t="shared" si="3"/>
        <v>3.3076923076923075</v>
      </c>
      <c r="H14">
        <f t="shared" si="4"/>
        <v>0.30232558139534887</v>
      </c>
    </row>
    <row r="15" spans="1:11" x14ac:dyDescent="0.35">
      <c r="A15">
        <v>14</v>
      </c>
      <c r="B15" t="s">
        <v>28</v>
      </c>
      <c r="C15">
        <v>2.4500000000000002</v>
      </c>
      <c r="D15">
        <f t="shared" si="0"/>
        <v>0.38916608436453248</v>
      </c>
      <c r="E15">
        <f t="shared" si="1"/>
        <v>3.2066748372156555E-2</v>
      </c>
      <c r="F15">
        <f t="shared" si="2"/>
        <v>-5.7422538266598587E-3</v>
      </c>
      <c r="G15">
        <f t="shared" si="3"/>
        <v>3.0714285714285716</v>
      </c>
      <c r="H15">
        <f t="shared" si="4"/>
        <v>0.32558139534883718</v>
      </c>
    </row>
    <row r="16" spans="1:11" x14ac:dyDescent="0.35">
      <c r="A16">
        <v>15</v>
      </c>
      <c r="B16" t="s">
        <v>95</v>
      </c>
      <c r="C16">
        <v>2.56</v>
      </c>
      <c r="D16">
        <f t="shared" si="0"/>
        <v>0.40823996531184958</v>
      </c>
      <c r="E16">
        <f t="shared" si="1"/>
        <v>2.5599368783512367E-2</v>
      </c>
      <c r="F16">
        <f t="shared" si="2"/>
        <v>-4.0958485089768026E-3</v>
      </c>
      <c r="G16">
        <f t="shared" si="3"/>
        <v>2.8666666666666667</v>
      </c>
      <c r="H16">
        <f t="shared" si="4"/>
        <v>0.34883720930232559</v>
      </c>
    </row>
    <row r="17" spans="1:8" x14ac:dyDescent="0.35">
      <c r="A17">
        <v>16</v>
      </c>
      <c r="B17" t="s">
        <v>147</v>
      </c>
      <c r="C17">
        <v>2.63</v>
      </c>
      <c r="D17">
        <f t="shared" si="0"/>
        <v>0.41995574848975786</v>
      </c>
      <c r="E17">
        <f t="shared" si="1"/>
        <v>2.1987623962310313E-2</v>
      </c>
      <c r="F17">
        <f t="shared" si="2"/>
        <v>-3.2603742270413327E-3</v>
      </c>
      <c r="G17">
        <f t="shared" si="3"/>
        <v>2.6875</v>
      </c>
      <c r="H17">
        <f t="shared" si="4"/>
        <v>0.37209302325581395</v>
      </c>
    </row>
    <row r="18" spans="1:8" x14ac:dyDescent="0.35">
      <c r="A18">
        <v>17</v>
      </c>
      <c r="B18" t="s">
        <v>143</v>
      </c>
      <c r="C18">
        <v>2.94</v>
      </c>
      <c r="D18">
        <f t="shared" si="0"/>
        <v>0.46834733041215726</v>
      </c>
      <c r="E18">
        <f t="shared" si="1"/>
        <v>9.9781444219265818E-3</v>
      </c>
      <c r="F18">
        <f t="shared" si="2"/>
        <v>-9.9672345519060063E-4</v>
      </c>
      <c r="G18">
        <f t="shared" si="3"/>
        <v>2.5294117647058822</v>
      </c>
      <c r="H18">
        <f t="shared" si="4"/>
        <v>0.39534883720930236</v>
      </c>
    </row>
    <row r="19" spans="1:8" x14ac:dyDescent="0.35">
      <c r="A19">
        <v>18</v>
      </c>
      <c r="B19" t="s">
        <v>99</v>
      </c>
      <c r="C19">
        <v>3.08</v>
      </c>
      <c r="D19">
        <f t="shared" si="0"/>
        <v>0.48855071650044429</v>
      </c>
      <c r="E19">
        <f t="shared" si="1"/>
        <v>6.3500619957807649E-3</v>
      </c>
      <c r="F19">
        <f t="shared" si="2"/>
        <v>-5.0601914444794299E-4</v>
      </c>
      <c r="G19">
        <f t="shared" si="3"/>
        <v>2.3888888888888888</v>
      </c>
      <c r="H19">
        <f t="shared" si="4"/>
        <v>0.41860465116279072</v>
      </c>
    </row>
    <row r="20" spans="1:8" x14ac:dyDescent="0.35">
      <c r="A20">
        <v>19</v>
      </c>
      <c r="B20" t="s">
        <v>116</v>
      </c>
      <c r="C20">
        <v>3.16</v>
      </c>
      <c r="D20">
        <f t="shared" si="0"/>
        <v>0.49968708261840383</v>
      </c>
      <c r="E20">
        <f t="shared" si="1"/>
        <v>4.6992272796187746E-3</v>
      </c>
      <c r="F20">
        <f t="shared" si="2"/>
        <v>-3.2213630692447492E-4</v>
      </c>
      <c r="G20">
        <f t="shared" si="3"/>
        <v>2.263157894736842</v>
      </c>
      <c r="H20">
        <f t="shared" si="4"/>
        <v>0.44186046511627908</v>
      </c>
    </row>
    <row r="21" spans="1:8" x14ac:dyDescent="0.35">
      <c r="A21">
        <v>20</v>
      </c>
      <c r="B21" t="s">
        <v>15</v>
      </c>
      <c r="C21">
        <v>3.62</v>
      </c>
      <c r="D21">
        <f t="shared" si="0"/>
        <v>0.55870857053316569</v>
      </c>
      <c r="E21">
        <f t="shared" si="1"/>
        <v>9.080988775174766E-5</v>
      </c>
      <c r="F21">
        <f t="shared" si="2"/>
        <v>-8.6536576168321847E-7</v>
      </c>
      <c r="G21">
        <f t="shared" si="3"/>
        <v>2.15</v>
      </c>
      <c r="H21">
        <f t="shared" si="4"/>
        <v>0.46511627906976744</v>
      </c>
    </row>
    <row r="22" spans="1:8" x14ac:dyDescent="0.35">
      <c r="A22">
        <v>21</v>
      </c>
      <c r="B22" t="s">
        <v>198</v>
      </c>
      <c r="C22">
        <v>3.75</v>
      </c>
      <c r="D22">
        <f t="shared" si="0"/>
        <v>0.57403126772771884</v>
      </c>
      <c r="E22">
        <f t="shared" si="1"/>
        <v>3.3562034988709129E-5</v>
      </c>
      <c r="F22">
        <f t="shared" si="2"/>
        <v>1.944340975629545E-7</v>
      </c>
      <c r="G22">
        <f t="shared" si="3"/>
        <v>2.0476190476190474</v>
      </c>
      <c r="H22">
        <f t="shared" si="4"/>
        <v>0.48837209302325585</v>
      </c>
    </row>
    <row r="23" spans="1:8" x14ac:dyDescent="0.35">
      <c r="A23">
        <v>22</v>
      </c>
      <c r="B23" t="s">
        <v>212</v>
      </c>
      <c r="C23">
        <v>3.84</v>
      </c>
      <c r="D23">
        <f t="shared" si="0"/>
        <v>0.58433122436753082</v>
      </c>
      <c r="E23">
        <f t="shared" si="1"/>
        <v>2.5899210395451301E-4</v>
      </c>
      <c r="F23">
        <f t="shared" si="2"/>
        <v>4.1680199165265034E-6</v>
      </c>
      <c r="G23">
        <f t="shared" si="3"/>
        <v>1.9545454545454546</v>
      </c>
      <c r="H23">
        <f t="shared" si="4"/>
        <v>0.51162790697674421</v>
      </c>
    </row>
    <row r="24" spans="1:8" x14ac:dyDescent="0.35">
      <c r="A24">
        <v>23</v>
      </c>
      <c r="B24" t="s">
        <v>153</v>
      </c>
      <c r="C24">
        <v>4.1900000000000004</v>
      </c>
      <c r="D24">
        <f t="shared" si="0"/>
        <v>0.62221402296629535</v>
      </c>
      <c r="E24">
        <f t="shared" si="1"/>
        <v>2.9134118381083773E-3</v>
      </c>
      <c r="F24">
        <f t="shared" si="2"/>
        <v>1.572544054115926E-4</v>
      </c>
      <c r="G24">
        <f t="shared" si="3"/>
        <v>1.8695652173913044</v>
      </c>
      <c r="H24">
        <f t="shared" si="4"/>
        <v>0.53488372093023251</v>
      </c>
    </row>
    <row r="25" spans="1:8" x14ac:dyDescent="0.35">
      <c r="A25">
        <v>24</v>
      </c>
      <c r="B25" t="s">
        <v>35</v>
      </c>
      <c r="C25">
        <v>4.2</v>
      </c>
      <c r="D25">
        <f t="shared" si="0"/>
        <v>0.62324929039790045</v>
      </c>
      <c r="E25">
        <f t="shared" si="1"/>
        <v>3.0262428691076419E-3</v>
      </c>
      <c r="F25">
        <f t="shared" si="2"/>
        <v>1.6647754723286585E-4</v>
      </c>
      <c r="G25">
        <f t="shared" si="3"/>
        <v>1.7916666666666667</v>
      </c>
      <c r="H25">
        <f t="shared" si="4"/>
        <v>0.55813953488372092</v>
      </c>
    </row>
    <row r="26" spans="1:8" x14ac:dyDescent="0.35">
      <c r="A26">
        <v>25</v>
      </c>
      <c r="B26" t="s">
        <v>208</v>
      </c>
      <c r="C26">
        <v>4.49</v>
      </c>
      <c r="D26">
        <f t="shared" si="0"/>
        <v>0.65224634100332324</v>
      </c>
      <c r="E26">
        <f t="shared" si="1"/>
        <v>7.0574025765597244E-3</v>
      </c>
      <c r="F26">
        <f t="shared" si="2"/>
        <v>5.9288073342847101E-4</v>
      </c>
      <c r="G26">
        <f t="shared" si="3"/>
        <v>1.72</v>
      </c>
      <c r="H26">
        <f t="shared" si="4"/>
        <v>0.58139534883720934</v>
      </c>
    </row>
    <row r="27" spans="1:8" x14ac:dyDescent="0.35">
      <c r="A27">
        <v>26</v>
      </c>
      <c r="B27" t="s">
        <v>105</v>
      </c>
      <c r="C27">
        <v>4.53</v>
      </c>
      <c r="D27">
        <f t="shared" si="0"/>
        <v>0.65609820201283187</v>
      </c>
      <c r="E27">
        <f t="shared" si="1"/>
        <v>7.7194163720308191E-3</v>
      </c>
      <c r="F27">
        <f t="shared" si="2"/>
        <v>6.7822953784771301E-4</v>
      </c>
      <c r="G27">
        <f t="shared" si="3"/>
        <v>1.6538461538461537</v>
      </c>
      <c r="H27">
        <f t="shared" si="4"/>
        <v>0.60465116279069775</v>
      </c>
    </row>
    <row r="28" spans="1:8" x14ac:dyDescent="0.35">
      <c r="A28">
        <v>27</v>
      </c>
      <c r="B28" t="s">
        <v>54</v>
      </c>
      <c r="C28">
        <v>4.91</v>
      </c>
      <c r="D28">
        <f t="shared" si="0"/>
        <v>0.69108149212296843</v>
      </c>
      <c r="E28">
        <f t="shared" si="1"/>
        <v>1.5090525338647005E-2</v>
      </c>
      <c r="F28">
        <f t="shared" si="2"/>
        <v>1.8537729400035187E-3</v>
      </c>
      <c r="G28">
        <f t="shared" si="3"/>
        <v>1.5925925925925926</v>
      </c>
      <c r="H28">
        <f t="shared" si="4"/>
        <v>0.62790697674418605</v>
      </c>
    </row>
    <row r="29" spans="1:8" x14ac:dyDescent="0.35">
      <c r="A29">
        <v>28</v>
      </c>
      <c r="B29" t="s">
        <v>8</v>
      </c>
      <c r="C29">
        <v>4.99</v>
      </c>
      <c r="D29">
        <f t="shared" si="0"/>
        <v>0.69810054562338997</v>
      </c>
      <c r="E29">
        <f t="shared" si="1"/>
        <v>1.6864282639270256E-2</v>
      </c>
      <c r="F29">
        <f t="shared" si="2"/>
        <v>2.1900387959449498E-3</v>
      </c>
      <c r="G29">
        <f t="shared" si="3"/>
        <v>1.5357142857142858</v>
      </c>
      <c r="H29">
        <f t="shared" si="4"/>
        <v>0.65116279069767435</v>
      </c>
    </row>
    <row r="30" spans="1:8" x14ac:dyDescent="0.35">
      <c r="A30">
        <v>29</v>
      </c>
      <c r="B30" t="s">
        <v>183</v>
      </c>
      <c r="C30">
        <v>5.16</v>
      </c>
      <c r="D30">
        <f t="shared" si="0"/>
        <v>0.71264970162721142</v>
      </c>
      <c r="E30">
        <f t="shared" si="1"/>
        <v>2.0854741661366069E-2</v>
      </c>
      <c r="F30">
        <f t="shared" si="2"/>
        <v>3.0116688815488898E-3</v>
      </c>
      <c r="G30">
        <f t="shared" si="3"/>
        <v>1.4827586206896552</v>
      </c>
      <c r="H30">
        <f t="shared" si="4"/>
        <v>0.67441860465116277</v>
      </c>
    </row>
    <row r="31" spans="1:8" x14ac:dyDescent="0.35">
      <c r="A31">
        <v>30</v>
      </c>
      <c r="B31" t="s">
        <v>192</v>
      </c>
      <c r="C31">
        <v>5.49</v>
      </c>
      <c r="D31">
        <f t="shared" si="0"/>
        <v>0.7395723444500919</v>
      </c>
      <c r="E31">
        <f t="shared" si="1"/>
        <v>2.9355460073119125E-2</v>
      </c>
      <c r="F31">
        <f t="shared" si="2"/>
        <v>5.0295987205396259E-3</v>
      </c>
      <c r="G31">
        <f t="shared" si="3"/>
        <v>1.4333333333333333</v>
      </c>
      <c r="H31">
        <f t="shared" si="4"/>
        <v>0.69767441860465118</v>
      </c>
    </row>
    <row r="32" spans="1:8" x14ac:dyDescent="0.35">
      <c r="A32">
        <v>31</v>
      </c>
      <c r="B32" t="s">
        <v>203</v>
      </c>
      <c r="C32">
        <v>6.38</v>
      </c>
      <c r="D32">
        <f t="shared" si="0"/>
        <v>0.80482067872116236</v>
      </c>
      <c r="E32">
        <f t="shared" si="1"/>
        <v>5.5971367302197254E-2</v>
      </c>
      <c r="F32">
        <f t="shared" si="2"/>
        <v>1.324185641393495E-2</v>
      </c>
      <c r="G32">
        <f t="shared" si="3"/>
        <v>1.3870967741935485</v>
      </c>
      <c r="H32">
        <f t="shared" si="4"/>
        <v>0.72093023255813948</v>
      </c>
    </row>
    <row r="33" spans="1:8" x14ac:dyDescent="0.35">
      <c r="A33">
        <v>32</v>
      </c>
      <c r="B33" t="s">
        <v>126</v>
      </c>
      <c r="C33">
        <v>7.14</v>
      </c>
      <c r="D33">
        <f t="shared" si="0"/>
        <v>0.85369821177617433</v>
      </c>
      <c r="E33">
        <f t="shared" si="1"/>
        <v>8.1487536647518302E-2</v>
      </c>
      <c r="F33">
        <f t="shared" si="2"/>
        <v>2.3261450059453403E-2</v>
      </c>
      <c r="G33">
        <f t="shared" si="3"/>
        <v>1.34375</v>
      </c>
      <c r="H33">
        <f t="shared" si="4"/>
        <v>0.7441860465116279</v>
      </c>
    </row>
    <row r="34" spans="1:8" x14ac:dyDescent="0.35">
      <c r="A34">
        <v>33</v>
      </c>
      <c r="B34" t="s">
        <v>170</v>
      </c>
      <c r="C34">
        <v>7.15</v>
      </c>
      <c r="D34">
        <f t="shared" si="0"/>
        <v>0.85430604180108061</v>
      </c>
      <c r="E34">
        <f t="shared" si="1"/>
        <v>8.1834928688940572E-2</v>
      </c>
      <c r="F34">
        <f t="shared" si="2"/>
        <v>2.3410358394429592E-2</v>
      </c>
      <c r="G34">
        <f t="shared" si="3"/>
        <v>1.303030303030303</v>
      </c>
      <c r="H34">
        <f t="shared" si="4"/>
        <v>0.76744186046511631</v>
      </c>
    </row>
    <row r="35" spans="1:8" x14ac:dyDescent="0.35">
      <c r="A35">
        <v>34</v>
      </c>
      <c r="B35" t="s">
        <v>90</v>
      </c>
      <c r="C35">
        <v>7.16</v>
      </c>
      <c r="D35">
        <f t="shared" si="0"/>
        <v>0.8549130223078556</v>
      </c>
      <c r="E35">
        <f t="shared" si="1"/>
        <v>8.2182572573048715E-2</v>
      </c>
      <c r="F35">
        <f t="shared" si="2"/>
        <v>2.355969142167005E-2</v>
      </c>
      <c r="G35">
        <f t="shared" si="3"/>
        <v>1.2647058823529411</v>
      </c>
      <c r="H35">
        <f t="shared" si="4"/>
        <v>0.79069767441860472</v>
      </c>
    </row>
    <row r="36" spans="1:8" x14ac:dyDescent="0.35">
      <c r="A36">
        <v>35</v>
      </c>
      <c r="B36" t="s">
        <v>48</v>
      </c>
      <c r="C36">
        <v>7.23</v>
      </c>
      <c r="D36">
        <f t="shared" si="0"/>
        <v>0.85913829729453084</v>
      </c>
      <c r="E36">
        <f t="shared" si="1"/>
        <v>8.4622987185167614E-2</v>
      </c>
      <c r="F36">
        <f t="shared" si="2"/>
        <v>2.4616852743788359E-2</v>
      </c>
      <c r="G36">
        <f t="shared" si="3"/>
        <v>1.2285714285714286</v>
      </c>
      <c r="H36">
        <f t="shared" si="4"/>
        <v>0.81395348837209303</v>
      </c>
    </row>
    <row r="37" spans="1:8" x14ac:dyDescent="0.35">
      <c r="A37">
        <v>36</v>
      </c>
      <c r="B37" t="s">
        <v>81</v>
      </c>
      <c r="C37">
        <v>7.4</v>
      </c>
      <c r="D37">
        <f t="shared" si="0"/>
        <v>0.86923171973097624</v>
      </c>
      <c r="E37">
        <f t="shared" si="1"/>
        <v>9.0597223683002312E-2</v>
      </c>
      <c r="F37">
        <f t="shared" si="2"/>
        <v>2.7269196010642156E-2</v>
      </c>
      <c r="G37">
        <f t="shared" si="3"/>
        <v>1.1944444444444444</v>
      </c>
      <c r="H37">
        <f t="shared" si="4"/>
        <v>0.83720930232558144</v>
      </c>
    </row>
    <row r="38" spans="1:8" x14ac:dyDescent="0.35">
      <c r="A38">
        <v>37</v>
      </c>
      <c r="B38" t="s">
        <v>121</v>
      </c>
      <c r="C38">
        <v>8.35</v>
      </c>
      <c r="D38">
        <f t="shared" si="0"/>
        <v>0.92168647548360205</v>
      </c>
      <c r="E38">
        <f t="shared" si="1"/>
        <v>0.1249258299479816</v>
      </c>
      <c r="F38">
        <f t="shared" si="2"/>
        <v>4.4154845049579151E-2</v>
      </c>
      <c r="G38">
        <f t="shared" si="3"/>
        <v>1.1621621621621621</v>
      </c>
      <c r="H38">
        <f t="shared" si="4"/>
        <v>0.86046511627906985</v>
      </c>
    </row>
    <row r="39" spans="1:8" x14ac:dyDescent="0.35">
      <c r="A39">
        <v>38</v>
      </c>
      <c r="B39" t="s">
        <v>179</v>
      </c>
      <c r="C39">
        <v>8.43</v>
      </c>
      <c r="D39">
        <f t="shared" si="0"/>
        <v>0.9258275746247423</v>
      </c>
      <c r="E39">
        <f t="shared" si="1"/>
        <v>0.12787030906666444</v>
      </c>
      <c r="F39">
        <f t="shared" si="2"/>
        <v>4.572509035357708E-2</v>
      </c>
      <c r="G39">
        <f t="shared" si="3"/>
        <v>1.131578947368421</v>
      </c>
      <c r="H39">
        <f t="shared" si="4"/>
        <v>0.88372093023255816</v>
      </c>
    </row>
    <row r="40" spans="1:8" x14ac:dyDescent="0.35">
      <c r="A40">
        <v>39</v>
      </c>
      <c r="B40" t="s">
        <v>41</v>
      </c>
      <c r="C40">
        <v>9.27</v>
      </c>
      <c r="D40">
        <f t="shared" si="0"/>
        <v>0.96707973414449711</v>
      </c>
      <c r="E40">
        <f t="shared" si="1"/>
        <v>0.15907473468005759</v>
      </c>
      <c r="F40">
        <f t="shared" si="2"/>
        <v>6.3445644191953462E-2</v>
      </c>
      <c r="G40">
        <f t="shared" si="3"/>
        <v>1.1025641025641026</v>
      </c>
      <c r="H40">
        <f t="shared" si="4"/>
        <v>0.90697674418604646</v>
      </c>
    </row>
    <row r="41" spans="1:8" x14ac:dyDescent="0.35">
      <c r="A41">
        <v>40</v>
      </c>
      <c r="B41" t="s">
        <v>111</v>
      </c>
      <c r="C41">
        <v>11.07</v>
      </c>
      <c r="D41">
        <f t="shared" si="0"/>
        <v>1.0441476208787228</v>
      </c>
      <c r="E41">
        <f t="shared" si="1"/>
        <v>0.22648997414736455</v>
      </c>
      <c r="F41">
        <f t="shared" si="2"/>
        <v>0.10778875937177161</v>
      </c>
      <c r="G41">
        <f t="shared" si="3"/>
        <v>1.075</v>
      </c>
      <c r="H41">
        <f t="shared" si="4"/>
        <v>0.93023255813953487</v>
      </c>
    </row>
    <row r="42" spans="1:8" x14ac:dyDescent="0.35">
      <c r="A42">
        <v>41</v>
      </c>
      <c r="B42" t="s">
        <v>135</v>
      </c>
      <c r="C42">
        <v>12.58</v>
      </c>
      <c r="D42">
        <f t="shared" si="0"/>
        <v>1.0996806411092501</v>
      </c>
      <c r="E42">
        <f t="shared" si="1"/>
        <v>0.28243128849704258</v>
      </c>
      <c r="F42">
        <f t="shared" si="2"/>
        <v>0.15009603193890161</v>
      </c>
      <c r="G42">
        <f t="shared" si="3"/>
        <v>1.0487804878048781</v>
      </c>
      <c r="H42">
        <f t="shared" si="4"/>
        <v>0.95348837209302317</v>
      </c>
    </row>
    <row r="43" spans="1:8" x14ac:dyDescent="0.35">
      <c r="A43">
        <v>42</v>
      </c>
      <c r="B43" t="s">
        <v>163</v>
      </c>
      <c r="C43">
        <v>19.48</v>
      </c>
      <c r="D43">
        <f t="shared" si="0"/>
        <v>1.2895889525425968</v>
      </c>
      <c r="E43">
        <f t="shared" si="1"/>
        <v>0.52034720719634597</v>
      </c>
      <c r="F43">
        <f t="shared" si="2"/>
        <v>0.37535295733743551</v>
      </c>
      <c r="G43">
        <f t="shared" si="3"/>
        <v>1.0238095238095237</v>
      </c>
      <c r="H43">
        <f t="shared" si="4"/>
        <v>0.9767441860465117</v>
      </c>
    </row>
    <row r="46" spans="1:8" x14ac:dyDescent="0.35">
      <c r="B46" t="s">
        <v>236</v>
      </c>
      <c r="C46" t="s">
        <v>243</v>
      </c>
      <c r="D46" t="s">
        <v>244</v>
      </c>
      <c r="E46" t="s">
        <v>237</v>
      </c>
      <c r="F46" t="s">
        <v>238</v>
      </c>
      <c r="G46" t="s">
        <v>239</v>
      </c>
      <c r="H46" s="1" t="s">
        <v>240</v>
      </c>
    </row>
    <row r="47" spans="1:8" x14ac:dyDescent="0.35">
      <c r="B47">
        <v>2</v>
      </c>
      <c r="C47">
        <v>-1.7000000000000001E-2</v>
      </c>
      <c r="D47">
        <v>-3.3000000000000002E-2</v>
      </c>
      <c r="E47">
        <f>(C47-D47)/($K$9-$K$10)</f>
        <v>-0.16</v>
      </c>
      <c r="F47" s="2">
        <f>C47+(E47*($K$8-$K$9))</f>
        <v>-1.8337677710184092E-2</v>
      </c>
      <c r="G47" s="2">
        <f t="shared" ref="G47:G53" si="5">$K$3+(F47*$K$7)</f>
        <v>0.56253387089408968</v>
      </c>
      <c r="H47" s="3">
        <f t="shared" ref="H47:H53" si="6">10^G47</f>
        <v>3.6520260852052417</v>
      </c>
    </row>
    <row r="48" spans="1:8" x14ac:dyDescent="0.35">
      <c r="B48">
        <v>5</v>
      </c>
      <c r="C48">
        <v>0.83599999999999997</v>
      </c>
      <c r="D48">
        <v>0.83</v>
      </c>
      <c r="E48">
        <f t="shared" ref="E48:E53" si="7">(C48-D48)/($K$9-$K$10)</f>
        <v>-6.0000000000000053E-2</v>
      </c>
      <c r="F48" s="2">
        <f t="shared" ref="F48:F53" si="8">C48+(E48*($K$8-$K$9))</f>
        <v>0.83549837085868095</v>
      </c>
      <c r="G48" s="2">
        <f t="shared" si="5"/>
        <v>0.82812829028642643</v>
      </c>
      <c r="H48" s="3">
        <f t="shared" si="6"/>
        <v>6.7317548248335619</v>
      </c>
    </row>
    <row r="49" spans="2:8" x14ac:dyDescent="0.35">
      <c r="B49">
        <v>10</v>
      </c>
      <c r="C49">
        <v>1.292</v>
      </c>
      <c r="D49">
        <v>1.3009999999999999</v>
      </c>
      <c r="E49">
        <f t="shared" si="7"/>
        <v>8.999999999999897E-2</v>
      </c>
      <c r="F49" s="2">
        <f t="shared" si="8"/>
        <v>1.2927524437119786</v>
      </c>
      <c r="G49" s="2">
        <f t="shared" si="5"/>
        <v>0.97036183757903416</v>
      </c>
      <c r="H49" s="3">
        <f t="shared" si="6"/>
        <v>9.3403217664786187</v>
      </c>
    </row>
    <row r="50" spans="2:8" x14ac:dyDescent="0.35">
      <c r="B50">
        <v>25</v>
      </c>
      <c r="C50">
        <v>1.7849999999999999</v>
      </c>
      <c r="D50">
        <v>1.8180000000000001</v>
      </c>
      <c r="E50">
        <f t="shared" si="7"/>
        <v>0.3300000000000014</v>
      </c>
      <c r="F50" s="2">
        <f t="shared" si="8"/>
        <v>1.7877589602772546</v>
      </c>
      <c r="G50" s="2">
        <f t="shared" si="5"/>
        <v>1.1243386678884821</v>
      </c>
      <c r="H50" s="3">
        <f t="shared" si="6"/>
        <v>13.314923264423543</v>
      </c>
    </row>
    <row r="51" spans="2:8" x14ac:dyDescent="0.35">
      <c r="B51">
        <v>50</v>
      </c>
      <c r="C51">
        <v>2.1070000000000002</v>
      </c>
      <c r="D51">
        <v>2.1589999999999998</v>
      </c>
      <c r="E51">
        <f t="shared" si="7"/>
        <v>0.51999999999999602</v>
      </c>
      <c r="F51" s="2">
        <f t="shared" si="8"/>
        <v>2.1113474525580984</v>
      </c>
      <c r="G51" s="2">
        <f t="shared" si="5"/>
        <v>1.2249941718033424</v>
      </c>
      <c r="H51" s="3">
        <f t="shared" si="6"/>
        <v>16.787814888602231</v>
      </c>
    </row>
    <row r="52" spans="2:8" x14ac:dyDescent="0.35">
      <c r="B52">
        <v>100</v>
      </c>
      <c r="C52">
        <v>2.4</v>
      </c>
      <c r="D52">
        <v>2.472</v>
      </c>
      <c r="E52">
        <f t="shared" si="7"/>
        <v>0.72000000000000064</v>
      </c>
      <c r="F52" s="2">
        <f t="shared" si="8"/>
        <v>2.4060195496958285</v>
      </c>
      <c r="G52" s="2">
        <f t="shared" si="5"/>
        <v>1.3166549358125414</v>
      </c>
      <c r="H52" s="3">
        <f t="shared" si="6"/>
        <v>20.732655711523602</v>
      </c>
    </row>
    <row r="53" spans="2:8" x14ac:dyDescent="0.35">
      <c r="B53">
        <v>200</v>
      </c>
      <c r="C53">
        <v>2.67</v>
      </c>
      <c r="D53">
        <v>2.7629999999999999</v>
      </c>
      <c r="E53">
        <f t="shared" si="7"/>
        <v>0.92999999999999972</v>
      </c>
      <c r="F53" s="2">
        <f t="shared" si="8"/>
        <v>2.6777752516904449</v>
      </c>
      <c r="G53" s="2">
        <f t="shared" si="5"/>
        <v>1.4011873211677797</v>
      </c>
      <c r="H53" s="3">
        <f t="shared" si="6"/>
        <v>25.187630937717476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2019-04-16T20:17:54Z</dcterms:modified>
</cp:coreProperties>
</file>