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Leninabad\"/>
    </mc:Choice>
  </mc:AlternateContent>
  <xr:revisionPtr revIDLastSave="0" documentId="13_ncr:1_{95D29DA9-385D-46D5-A989-7F834EA2D2AA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3" l="1"/>
  <c r="E77" i="3"/>
  <c r="E76" i="3"/>
  <c r="E75" i="3"/>
  <c r="E74" i="3"/>
  <c r="E73" i="3"/>
  <c r="E72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K7" i="3" s="1"/>
  <c r="D3" i="3"/>
  <c r="K2" i="3"/>
  <c r="D2" i="3"/>
  <c r="K1" i="3"/>
  <c r="G4" i="3" s="1"/>
  <c r="H4" i="3" s="1"/>
  <c r="K8" i="2"/>
  <c r="K7" i="2"/>
  <c r="K6" i="2"/>
  <c r="K5" i="2"/>
  <c r="K4" i="2"/>
  <c r="K3" i="2"/>
  <c r="F58" i="2" s="1"/>
  <c r="K2" i="2"/>
  <c r="K1" i="2"/>
  <c r="G56" i="2" s="1"/>
  <c r="H56" i="2" s="1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E78" i="2"/>
  <c r="E77" i="2"/>
  <c r="E76" i="2"/>
  <c r="E75" i="2"/>
  <c r="E74" i="2"/>
  <c r="E73" i="2"/>
  <c r="E72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I32" i="1"/>
  <c r="I65" i="1"/>
  <c r="I44" i="1"/>
  <c r="I29" i="1"/>
  <c r="I25" i="1"/>
  <c r="I37" i="1"/>
  <c r="I9" i="1"/>
  <c r="I26" i="1"/>
  <c r="I35" i="1"/>
  <c r="I45" i="1"/>
  <c r="I13" i="1"/>
  <c r="I54" i="1"/>
  <c r="I41" i="1"/>
  <c r="I38" i="1"/>
  <c r="I28" i="1"/>
  <c r="I39" i="1"/>
  <c r="I17" i="1"/>
  <c r="I63" i="1"/>
  <c r="I69" i="1"/>
  <c r="I62" i="1"/>
  <c r="I20" i="1"/>
  <c r="I11" i="1"/>
  <c r="I12" i="1"/>
  <c r="I40" i="1"/>
  <c r="I67" i="1"/>
  <c r="I3" i="1"/>
  <c r="I56" i="1"/>
  <c r="I6" i="1"/>
  <c r="I36" i="1"/>
  <c r="I22" i="1"/>
  <c r="I8" i="1"/>
  <c r="I18" i="1"/>
  <c r="I21" i="1"/>
  <c r="I59" i="1"/>
  <c r="I14" i="1"/>
  <c r="I52" i="1"/>
  <c r="I19" i="1"/>
  <c r="I27" i="1"/>
  <c r="I43" i="1"/>
  <c r="I46" i="1"/>
  <c r="I47" i="1"/>
  <c r="I4" i="1"/>
  <c r="I7" i="1"/>
  <c r="I10" i="1"/>
  <c r="I68" i="1"/>
  <c r="I64" i="1"/>
  <c r="I33" i="1"/>
  <c r="I34" i="1"/>
  <c r="I57" i="1"/>
  <c r="I53" i="1"/>
  <c r="I15" i="1"/>
  <c r="I60" i="1"/>
  <c r="I66" i="1"/>
  <c r="I5" i="1"/>
  <c r="I30" i="1"/>
  <c r="I55" i="1"/>
  <c r="I24" i="1"/>
  <c r="I16" i="1"/>
  <c r="I58" i="1"/>
  <c r="I48" i="1"/>
  <c r="I61" i="1"/>
  <c r="I31" i="1"/>
  <c r="I51" i="1"/>
  <c r="I23" i="1"/>
  <c r="I42" i="1"/>
  <c r="I49" i="1"/>
  <c r="H32" i="1"/>
  <c r="H65" i="1"/>
  <c r="H44" i="1"/>
  <c r="H29" i="1"/>
  <c r="H25" i="1"/>
  <c r="H37" i="1"/>
  <c r="H9" i="1"/>
  <c r="H26" i="1"/>
  <c r="H35" i="1"/>
  <c r="H45" i="1"/>
  <c r="H13" i="1"/>
  <c r="H54" i="1"/>
  <c r="H41" i="1"/>
  <c r="H38" i="1"/>
  <c r="H28" i="1"/>
  <c r="H39" i="1"/>
  <c r="H17" i="1"/>
  <c r="H63" i="1"/>
  <c r="H69" i="1"/>
  <c r="H62" i="1"/>
  <c r="H20" i="1"/>
  <c r="H11" i="1"/>
  <c r="H12" i="1"/>
  <c r="H40" i="1"/>
  <c r="H67" i="1"/>
  <c r="H3" i="1"/>
  <c r="H56" i="1"/>
  <c r="H6" i="1"/>
  <c r="H36" i="1"/>
  <c r="H22" i="1"/>
  <c r="H8" i="1"/>
  <c r="H18" i="1"/>
  <c r="H21" i="1"/>
  <c r="H59" i="1"/>
  <c r="H14" i="1"/>
  <c r="H52" i="1"/>
  <c r="H19" i="1"/>
  <c r="H27" i="1"/>
  <c r="H43" i="1"/>
  <c r="H46" i="1"/>
  <c r="H47" i="1"/>
  <c r="H4" i="1"/>
  <c r="H7" i="1"/>
  <c r="H10" i="1"/>
  <c r="H68" i="1"/>
  <c r="H64" i="1"/>
  <c r="H33" i="1"/>
  <c r="H34" i="1"/>
  <c r="H57" i="1"/>
  <c r="H53" i="1"/>
  <c r="H15" i="1"/>
  <c r="H60" i="1"/>
  <c r="H66" i="1"/>
  <c r="H5" i="1"/>
  <c r="H30" i="1"/>
  <c r="H55" i="1"/>
  <c r="H24" i="1"/>
  <c r="H16" i="1"/>
  <c r="H58" i="1"/>
  <c r="H48" i="1"/>
  <c r="H61" i="1"/>
  <c r="H31" i="1"/>
  <c r="H51" i="1"/>
  <c r="H23" i="1"/>
  <c r="H42" i="1"/>
  <c r="H49" i="1"/>
  <c r="I50" i="1"/>
  <c r="H50" i="1"/>
  <c r="G26" i="3" l="1"/>
  <c r="H26" i="3" s="1"/>
  <c r="G31" i="3"/>
  <c r="H31" i="3" s="1"/>
  <c r="G50" i="3"/>
  <c r="H50" i="3" s="1"/>
  <c r="G55" i="3"/>
  <c r="H55" i="3" s="1"/>
  <c r="G10" i="3"/>
  <c r="H10" i="3" s="1"/>
  <c r="G15" i="3"/>
  <c r="H15" i="3" s="1"/>
  <c r="G18" i="3"/>
  <c r="H18" i="3" s="1"/>
  <c r="G23" i="3"/>
  <c r="H23" i="3" s="1"/>
  <c r="G34" i="3"/>
  <c r="H34" i="3" s="1"/>
  <c r="G39" i="3"/>
  <c r="H39" i="3" s="1"/>
  <c r="G42" i="3"/>
  <c r="H42" i="3" s="1"/>
  <c r="G47" i="3"/>
  <c r="H47" i="3" s="1"/>
  <c r="G6" i="3"/>
  <c r="H6" i="3" s="1"/>
  <c r="G11" i="3"/>
  <c r="H11" i="3" s="1"/>
  <c r="G14" i="3"/>
  <c r="H14" i="3" s="1"/>
  <c r="G19" i="3"/>
  <c r="H19" i="3" s="1"/>
  <c r="G22" i="3"/>
  <c r="H22" i="3" s="1"/>
  <c r="G27" i="3"/>
  <c r="H27" i="3" s="1"/>
  <c r="G30" i="3"/>
  <c r="H30" i="3" s="1"/>
  <c r="G35" i="3"/>
  <c r="H35" i="3" s="1"/>
  <c r="G38" i="3"/>
  <c r="H38" i="3" s="1"/>
  <c r="G43" i="3"/>
  <c r="H43" i="3" s="1"/>
  <c r="G46" i="3"/>
  <c r="H46" i="3" s="1"/>
  <c r="G51" i="3"/>
  <c r="H51" i="3" s="1"/>
  <c r="G54" i="3"/>
  <c r="H54" i="3" s="1"/>
  <c r="F17" i="3"/>
  <c r="F49" i="3"/>
  <c r="G58" i="3"/>
  <c r="H58" i="3" s="1"/>
  <c r="G62" i="3"/>
  <c r="H62" i="3" s="1"/>
  <c r="G66" i="3"/>
  <c r="H66" i="3" s="1"/>
  <c r="G2" i="3"/>
  <c r="H2" i="3" s="1"/>
  <c r="E25" i="3"/>
  <c r="E59" i="3"/>
  <c r="E65" i="3"/>
  <c r="K3" i="3"/>
  <c r="E9" i="3" s="1"/>
  <c r="F5" i="3"/>
  <c r="E19" i="3"/>
  <c r="E23" i="3"/>
  <c r="E35" i="3"/>
  <c r="E39" i="3"/>
  <c r="F77" i="3"/>
  <c r="F37" i="3"/>
  <c r="F41" i="3"/>
  <c r="G65" i="3"/>
  <c r="H65" i="3" s="1"/>
  <c r="G61" i="3"/>
  <c r="H61" i="3" s="1"/>
  <c r="G57" i="3"/>
  <c r="H57" i="3" s="1"/>
  <c r="G53" i="3"/>
  <c r="H53" i="3" s="1"/>
  <c r="G49" i="3"/>
  <c r="H49" i="3" s="1"/>
  <c r="G45" i="3"/>
  <c r="H45" i="3" s="1"/>
  <c r="G41" i="3"/>
  <c r="H41" i="3" s="1"/>
  <c r="G37" i="3"/>
  <c r="H37" i="3" s="1"/>
  <c r="G33" i="3"/>
  <c r="H33" i="3" s="1"/>
  <c r="G29" i="3"/>
  <c r="H29" i="3" s="1"/>
  <c r="G25" i="3"/>
  <c r="H25" i="3" s="1"/>
  <c r="G21" i="3"/>
  <c r="H21" i="3" s="1"/>
  <c r="G17" i="3"/>
  <c r="H17" i="3" s="1"/>
  <c r="G13" i="3"/>
  <c r="H13" i="3" s="1"/>
  <c r="G9" i="3"/>
  <c r="H9" i="3" s="1"/>
  <c r="G7" i="3"/>
  <c r="H7" i="3" s="1"/>
  <c r="G5" i="3"/>
  <c r="H5" i="3" s="1"/>
  <c r="G3" i="3"/>
  <c r="H3" i="3" s="1"/>
  <c r="G67" i="3"/>
  <c r="H67" i="3" s="1"/>
  <c r="G63" i="3"/>
  <c r="H63" i="3" s="1"/>
  <c r="G59" i="3"/>
  <c r="H59" i="3" s="1"/>
  <c r="G68" i="3"/>
  <c r="H68" i="3" s="1"/>
  <c r="G64" i="3"/>
  <c r="H64" i="3" s="1"/>
  <c r="G60" i="3"/>
  <c r="H60" i="3" s="1"/>
  <c r="G56" i="3"/>
  <c r="H56" i="3" s="1"/>
  <c r="G52" i="3"/>
  <c r="H52" i="3" s="1"/>
  <c r="G48" i="3"/>
  <c r="H48" i="3" s="1"/>
  <c r="G44" i="3"/>
  <c r="H44" i="3" s="1"/>
  <c r="G40" i="3"/>
  <c r="H40" i="3" s="1"/>
  <c r="G36" i="3"/>
  <c r="H36" i="3" s="1"/>
  <c r="G32" i="3"/>
  <c r="H32" i="3" s="1"/>
  <c r="G28" i="3"/>
  <c r="H28" i="3" s="1"/>
  <c r="G24" i="3"/>
  <c r="H24" i="3" s="1"/>
  <c r="G20" i="3"/>
  <c r="H20" i="3" s="1"/>
  <c r="G16" i="3"/>
  <c r="H16" i="3" s="1"/>
  <c r="G12" i="3"/>
  <c r="H12" i="3" s="1"/>
  <c r="K8" i="3"/>
  <c r="F75" i="3" s="1"/>
  <c r="K6" i="3"/>
  <c r="F3" i="3"/>
  <c r="E5" i="3"/>
  <c r="G8" i="3"/>
  <c r="H8" i="3" s="1"/>
  <c r="F10" i="3"/>
  <c r="E10" i="3"/>
  <c r="F14" i="3"/>
  <c r="E14" i="3"/>
  <c r="F18" i="3"/>
  <c r="E18" i="3"/>
  <c r="F22" i="3"/>
  <c r="E22" i="3"/>
  <c r="F26" i="3"/>
  <c r="E26" i="3"/>
  <c r="F30" i="3"/>
  <c r="E30" i="3"/>
  <c r="F34" i="3"/>
  <c r="E34" i="3"/>
  <c r="F38" i="3"/>
  <c r="E38" i="3"/>
  <c r="F42" i="3"/>
  <c r="E42" i="3"/>
  <c r="F46" i="3"/>
  <c r="E46" i="3"/>
  <c r="F50" i="3"/>
  <c r="E50" i="3"/>
  <c r="F54" i="3"/>
  <c r="E54" i="3"/>
  <c r="F58" i="3"/>
  <c r="E58" i="3"/>
  <c r="F62" i="3"/>
  <c r="F66" i="3"/>
  <c r="F74" i="3"/>
  <c r="F78" i="3"/>
  <c r="E62" i="3"/>
  <c r="E66" i="3"/>
  <c r="E67" i="2"/>
  <c r="E63" i="2"/>
  <c r="E59" i="2"/>
  <c r="F68" i="2"/>
  <c r="F64" i="2"/>
  <c r="F60" i="2"/>
  <c r="F56" i="2"/>
  <c r="E68" i="2"/>
  <c r="E64" i="2"/>
  <c r="E60" i="2"/>
  <c r="E56" i="2"/>
  <c r="F65" i="2"/>
  <c r="F61" i="2"/>
  <c r="F57" i="2"/>
  <c r="E66" i="2"/>
  <c r="E62" i="2"/>
  <c r="E58" i="2"/>
  <c r="F67" i="2"/>
  <c r="F63" i="2"/>
  <c r="F59" i="2"/>
  <c r="E65" i="2"/>
  <c r="E61" i="2"/>
  <c r="E57" i="2"/>
  <c r="F66" i="2"/>
  <c r="F62" i="2"/>
  <c r="G18" i="2"/>
  <c r="H18" i="2" s="1"/>
  <c r="G21" i="2"/>
  <c r="H21" i="2" s="1"/>
  <c r="G34" i="2"/>
  <c r="H34" i="2" s="1"/>
  <c r="G37" i="2"/>
  <c r="H37" i="2" s="1"/>
  <c r="G50" i="2"/>
  <c r="H50" i="2" s="1"/>
  <c r="G53" i="2"/>
  <c r="H53" i="2" s="1"/>
  <c r="G65" i="2"/>
  <c r="H65" i="2" s="1"/>
  <c r="G61" i="2"/>
  <c r="H61" i="2" s="1"/>
  <c r="G57" i="2"/>
  <c r="H57" i="2" s="1"/>
  <c r="G10" i="2"/>
  <c r="H10" i="2" s="1"/>
  <c r="G13" i="2"/>
  <c r="H13" i="2" s="1"/>
  <c r="G26" i="2"/>
  <c r="H26" i="2" s="1"/>
  <c r="G29" i="2"/>
  <c r="H29" i="2" s="1"/>
  <c r="G42" i="2"/>
  <c r="H42" i="2" s="1"/>
  <c r="G45" i="2"/>
  <c r="H45" i="2" s="1"/>
  <c r="G67" i="2"/>
  <c r="H67" i="2" s="1"/>
  <c r="G63" i="2"/>
  <c r="H63" i="2" s="1"/>
  <c r="G59" i="2"/>
  <c r="H59" i="2" s="1"/>
  <c r="G5" i="2"/>
  <c r="H5" i="2" s="1"/>
  <c r="G66" i="2"/>
  <c r="H66" i="2" s="1"/>
  <c r="G62" i="2"/>
  <c r="H62" i="2" s="1"/>
  <c r="G58" i="2"/>
  <c r="H58" i="2" s="1"/>
  <c r="G52" i="2"/>
  <c r="H52" i="2" s="1"/>
  <c r="G68" i="2"/>
  <c r="H68" i="2" s="1"/>
  <c r="G64" i="2"/>
  <c r="H64" i="2" s="1"/>
  <c r="G60" i="2"/>
  <c r="H60" i="2" s="1"/>
  <c r="G3" i="2"/>
  <c r="H3" i="2" s="1"/>
  <c r="G7" i="2"/>
  <c r="H7" i="2" s="1"/>
  <c r="G9" i="2"/>
  <c r="H9" i="2" s="1"/>
  <c r="G14" i="2"/>
  <c r="H14" i="2" s="1"/>
  <c r="G17" i="2"/>
  <c r="H17" i="2" s="1"/>
  <c r="G22" i="2"/>
  <c r="H22" i="2" s="1"/>
  <c r="G25" i="2"/>
  <c r="H25" i="2" s="1"/>
  <c r="G30" i="2"/>
  <c r="H30" i="2" s="1"/>
  <c r="G33" i="2"/>
  <c r="H33" i="2" s="1"/>
  <c r="G38" i="2"/>
  <c r="H38" i="2" s="1"/>
  <c r="G41" i="2"/>
  <c r="H41" i="2" s="1"/>
  <c r="G46" i="2"/>
  <c r="H46" i="2" s="1"/>
  <c r="G49" i="2"/>
  <c r="H49" i="2" s="1"/>
  <c r="G54" i="2"/>
  <c r="H54" i="2" s="1"/>
  <c r="F75" i="2"/>
  <c r="F13" i="2"/>
  <c r="F73" i="2"/>
  <c r="F74" i="2"/>
  <c r="G2" i="2"/>
  <c r="H2" i="2" s="1"/>
  <c r="G4" i="2"/>
  <c r="H4" i="2" s="1"/>
  <c r="G6" i="2"/>
  <c r="H6" i="2" s="1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31" i="2"/>
  <c r="H31" i="2" s="1"/>
  <c r="G35" i="2"/>
  <c r="H35" i="2" s="1"/>
  <c r="G39" i="2"/>
  <c r="H39" i="2" s="1"/>
  <c r="G43" i="2"/>
  <c r="H43" i="2" s="1"/>
  <c r="G47" i="2"/>
  <c r="H47" i="2" s="1"/>
  <c r="G51" i="2"/>
  <c r="H51" i="2" s="1"/>
  <c r="G55" i="2"/>
  <c r="H55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G36" i="2"/>
  <c r="H36" i="2" s="1"/>
  <c r="G40" i="2"/>
  <c r="H40" i="2" s="1"/>
  <c r="G44" i="2"/>
  <c r="H44" i="2" s="1"/>
  <c r="G48" i="2"/>
  <c r="H48" i="2" s="1"/>
  <c r="E37" i="3" l="1"/>
  <c r="F73" i="3"/>
  <c r="E67" i="3"/>
  <c r="E63" i="3"/>
  <c r="E47" i="3"/>
  <c r="E43" i="3"/>
  <c r="E8" i="3"/>
  <c r="E6" i="3"/>
  <c r="E4" i="3"/>
  <c r="E2" i="3"/>
  <c r="G78" i="3"/>
  <c r="H78" i="3" s="1"/>
  <c r="G77" i="3"/>
  <c r="H77" i="3" s="1"/>
  <c r="G75" i="3"/>
  <c r="H75" i="3" s="1"/>
  <c r="G74" i="3"/>
  <c r="H74" i="3" s="1"/>
  <c r="G73" i="3"/>
  <c r="H73" i="3" s="1"/>
  <c r="F68" i="3"/>
  <c r="F64" i="3"/>
  <c r="F60" i="3"/>
  <c r="F56" i="3"/>
  <c r="F55" i="3"/>
  <c r="F52" i="3"/>
  <c r="F51" i="3"/>
  <c r="F48" i="3"/>
  <c r="F47" i="3"/>
  <c r="F44" i="3"/>
  <c r="F43" i="3"/>
  <c r="F40" i="3"/>
  <c r="F39" i="3"/>
  <c r="F36" i="3"/>
  <c r="F35" i="3"/>
  <c r="F32" i="3"/>
  <c r="F31" i="3"/>
  <c r="F28" i="3"/>
  <c r="F27" i="3"/>
  <c r="F24" i="3"/>
  <c r="F23" i="3"/>
  <c r="F20" i="3"/>
  <c r="F19" i="3"/>
  <c r="F16" i="3"/>
  <c r="F15" i="3"/>
  <c r="F12" i="3"/>
  <c r="F11" i="3"/>
  <c r="F6" i="3"/>
  <c r="F67" i="3"/>
  <c r="F63" i="3"/>
  <c r="F59" i="3"/>
  <c r="E56" i="3"/>
  <c r="E52" i="3"/>
  <c r="E48" i="3"/>
  <c r="E44" i="3"/>
  <c r="E40" i="3"/>
  <c r="E36" i="3"/>
  <c r="E32" i="3"/>
  <c r="E28" i="3"/>
  <c r="E24" i="3"/>
  <c r="E20" i="3"/>
  <c r="E16" i="3"/>
  <c r="E12" i="3"/>
  <c r="F8" i="3"/>
  <c r="E7" i="3"/>
  <c r="F4" i="3"/>
  <c r="E68" i="3"/>
  <c r="E64" i="3"/>
  <c r="E60" i="3"/>
  <c r="E3" i="3"/>
  <c r="F2" i="3"/>
  <c r="F65" i="3"/>
  <c r="E57" i="3"/>
  <c r="E21" i="3"/>
  <c r="F7" i="3"/>
  <c r="F45" i="3"/>
  <c r="F13" i="3"/>
  <c r="E29" i="3"/>
  <c r="F33" i="3"/>
  <c r="E55" i="3"/>
  <c r="E31" i="3"/>
  <c r="E15" i="3"/>
  <c r="F76" i="3"/>
  <c r="G76" i="3" s="1"/>
  <c r="H76" i="3" s="1"/>
  <c r="E61" i="3"/>
  <c r="E49" i="3"/>
  <c r="E17" i="3"/>
  <c r="F25" i="3"/>
  <c r="F9" i="3"/>
  <c r="E41" i="3"/>
  <c r="F53" i="3"/>
  <c r="F29" i="3"/>
  <c r="E51" i="3"/>
  <c r="E27" i="3"/>
  <c r="E11" i="3"/>
  <c r="F72" i="3"/>
  <c r="G72" i="3" s="1"/>
  <c r="H72" i="3" s="1"/>
  <c r="F61" i="3"/>
  <c r="E45" i="3"/>
  <c r="E13" i="3"/>
  <c r="F57" i="3"/>
  <c r="F21" i="3"/>
  <c r="E53" i="3"/>
  <c r="E33" i="3"/>
  <c r="F76" i="2"/>
  <c r="G76" i="2" s="1"/>
  <c r="H76" i="2" s="1"/>
  <c r="F78" i="2"/>
  <c r="G78" i="2" s="1"/>
  <c r="H78" i="2" s="1"/>
  <c r="F41" i="2"/>
  <c r="E16" i="2"/>
  <c r="F53" i="2"/>
  <c r="F5" i="2"/>
  <c r="F36" i="2"/>
  <c r="E49" i="2"/>
  <c r="E41" i="2"/>
  <c r="E33" i="2"/>
  <c r="E25" i="2"/>
  <c r="E17" i="2"/>
  <c r="F32" i="2"/>
  <c r="F16" i="2"/>
  <c r="E40" i="2"/>
  <c r="F29" i="2"/>
  <c r="F9" i="2"/>
  <c r="F44" i="2"/>
  <c r="F28" i="2"/>
  <c r="F17" i="2"/>
  <c r="E13" i="2"/>
  <c r="E48" i="2"/>
  <c r="E32" i="2"/>
  <c r="F3" i="2"/>
  <c r="F33" i="2"/>
  <c r="F20" i="2"/>
  <c r="F77" i="2"/>
  <c r="G77" i="2" s="1"/>
  <c r="H77" i="2" s="1"/>
  <c r="E44" i="2"/>
  <c r="F21" i="2"/>
  <c r="F49" i="2"/>
  <c r="E7" i="2"/>
  <c r="F45" i="2"/>
  <c r="E54" i="2"/>
  <c r="E50" i="2"/>
  <c r="E46" i="2"/>
  <c r="E42" i="2"/>
  <c r="E38" i="2"/>
  <c r="E34" i="2"/>
  <c r="E30" i="2"/>
  <c r="E26" i="2"/>
  <c r="E22" i="2"/>
  <c r="E18" i="2"/>
  <c r="E14" i="2"/>
  <c r="E10" i="2"/>
  <c r="F55" i="2"/>
  <c r="F51" i="2"/>
  <c r="F43" i="2"/>
  <c r="G75" i="2"/>
  <c r="H75" i="2" s="1"/>
  <c r="G74" i="2"/>
  <c r="H74" i="2" s="1"/>
  <c r="G73" i="2"/>
  <c r="H73" i="2" s="1"/>
  <c r="F47" i="2"/>
  <c r="F39" i="2"/>
  <c r="F35" i="2"/>
  <c r="F31" i="2"/>
  <c r="F27" i="2"/>
  <c r="F23" i="2"/>
  <c r="F19" i="2"/>
  <c r="F15" i="2"/>
  <c r="E51" i="2"/>
  <c r="F46" i="2"/>
  <c r="E35" i="2"/>
  <c r="F30" i="2"/>
  <c r="E19" i="2"/>
  <c r="F14" i="2"/>
  <c r="E11" i="2"/>
  <c r="F6" i="2"/>
  <c r="E4" i="2"/>
  <c r="E43" i="2"/>
  <c r="F22" i="2"/>
  <c r="E8" i="2"/>
  <c r="F34" i="2"/>
  <c r="E23" i="2"/>
  <c r="F11" i="2"/>
  <c r="F4" i="2"/>
  <c r="E2" i="2"/>
  <c r="E47" i="2"/>
  <c r="F42" i="2"/>
  <c r="E31" i="2"/>
  <c r="F26" i="2"/>
  <c r="E15" i="2"/>
  <c r="F8" i="2"/>
  <c r="E6" i="2"/>
  <c r="F54" i="2"/>
  <c r="F38" i="2"/>
  <c r="E27" i="2"/>
  <c r="F2" i="2"/>
  <c r="E55" i="2"/>
  <c r="F50" i="2"/>
  <c r="E39" i="2"/>
  <c r="F18" i="2"/>
  <c r="F10" i="2"/>
  <c r="F40" i="2"/>
  <c r="E9" i="2"/>
  <c r="E28" i="2"/>
  <c r="F24" i="2"/>
  <c r="F52" i="2"/>
  <c r="E52" i="2"/>
  <c r="E53" i="2"/>
  <c r="E45" i="2"/>
  <c r="E37" i="2"/>
  <c r="E29" i="2"/>
  <c r="E21" i="2"/>
  <c r="F48" i="2"/>
  <c r="F25" i="2"/>
  <c r="E3" i="2"/>
  <c r="F72" i="2"/>
  <c r="G72" i="2" s="1"/>
  <c r="H72" i="2" s="1"/>
  <c r="F12" i="2"/>
  <c r="E20" i="2"/>
  <c r="F37" i="2"/>
  <c r="E5" i="2"/>
  <c r="E24" i="2"/>
  <c r="F7" i="2"/>
  <c r="E36" i="2"/>
  <c r="E12" i="2"/>
  <c r="K5" i="3" l="1"/>
  <c r="K4" i="3"/>
</calcChain>
</file>

<file path=xl/sharedStrings.xml><?xml version="1.0" encoding="utf-8"?>
<sst xmlns="http://schemas.openxmlformats.org/spreadsheetml/2006/main" count="663" uniqueCount="335">
  <si>
    <t>Leninabad</t>
  </si>
  <si>
    <t>start_date</t>
  </si>
  <si>
    <t>end_date</t>
  </si>
  <si>
    <t>duration</t>
  </si>
  <si>
    <t>peak</t>
  </si>
  <si>
    <t>sum</t>
  </si>
  <si>
    <t>average</t>
  </si>
  <si>
    <t>median</t>
  </si>
  <si>
    <t>12/01/1892</t>
  </si>
  <si>
    <t>08/01/1893</t>
  </si>
  <si>
    <t>8</t>
  </si>
  <si>
    <t>-1.46</t>
  </si>
  <si>
    <t>-5.73</t>
  </si>
  <si>
    <t>-0.72</t>
  </si>
  <si>
    <t>-0.78</t>
  </si>
  <si>
    <t>03/01/1894</t>
  </si>
  <si>
    <t>07/01/1894</t>
  </si>
  <si>
    <t>4</t>
  </si>
  <si>
    <t>-1.45</t>
  </si>
  <si>
    <t>-2.94</t>
  </si>
  <si>
    <t>-0.74</t>
  </si>
  <si>
    <t>-0.55</t>
  </si>
  <si>
    <t>01/01/1895</t>
  </si>
  <si>
    <t>09/01/1895</t>
  </si>
  <si>
    <t>-2.81</t>
  </si>
  <si>
    <t>-12.89</t>
  </si>
  <si>
    <t>-1.61</t>
  </si>
  <si>
    <t>-1.65</t>
  </si>
  <si>
    <t>12/01/1896</t>
  </si>
  <si>
    <t>05/01/1897</t>
  </si>
  <si>
    <t>5</t>
  </si>
  <si>
    <t>-1.52</t>
  </si>
  <si>
    <t>-4.06</t>
  </si>
  <si>
    <t>-0.81</t>
  </si>
  <si>
    <t>-1.12</t>
  </si>
  <si>
    <t>02/01/1899</t>
  </si>
  <si>
    <t>06/01/1899</t>
  </si>
  <si>
    <t>-1.62</t>
  </si>
  <si>
    <t>-2.75</t>
  </si>
  <si>
    <t>-0.69</t>
  </si>
  <si>
    <t>-0.56</t>
  </si>
  <si>
    <t>08/01/1899</t>
  </si>
  <si>
    <t>10/01/1899</t>
  </si>
  <si>
    <t>2</t>
  </si>
  <si>
    <t>-1.25</t>
  </si>
  <si>
    <t>-2.27</t>
  </si>
  <si>
    <t>-1.13</t>
  </si>
  <si>
    <t>02/01/1901</t>
  </si>
  <si>
    <t>06/01/1901</t>
  </si>
  <si>
    <t>-1.22</t>
  </si>
  <si>
    <t>-3.42</t>
  </si>
  <si>
    <t>-0.86</t>
  </si>
  <si>
    <t>-0.89</t>
  </si>
  <si>
    <t>02/01/1902</t>
  </si>
  <si>
    <t>05/01/1902</t>
  </si>
  <si>
    <t>3</t>
  </si>
  <si>
    <t>-1.03</t>
  </si>
  <si>
    <t>-1.2</t>
  </si>
  <si>
    <t>-0.4</t>
  </si>
  <si>
    <t>-0.16</t>
  </si>
  <si>
    <t>11/01/1903</t>
  </si>
  <si>
    <t>01/01/1904</t>
  </si>
  <si>
    <t>-2.45</t>
  </si>
  <si>
    <t>-1.23</t>
  </si>
  <si>
    <t>03/01/1905</t>
  </si>
  <si>
    <t>05/01/1905</t>
  </si>
  <si>
    <t>-2.41</t>
  </si>
  <si>
    <t>-3.29</t>
  </si>
  <si>
    <t>10/01/1906</t>
  </si>
  <si>
    <t>12/01/1906</t>
  </si>
  <si>
    <t>-2.3</t>
  </si>
  <si>
    <t>-4.13</t>
  </si>
  <si>
    <t>-2.07</t>
  </si>
  <si>
    <t>12/01/1908</t>
  </si>
  <si>
    <t>01/01/1909</t>
  </si>
  <si>
    <t>1</t>
  </si>
  <si>
    <t>11/01/1909</t>
  </si>
  <si>
    <t>02/01/1910</t>
  </si>
  <si>
    <t>-2.58</t>
  </si>
  <si>
    <t>-6.36</t>
  </si>
  <si>
    <t>-2.12</t>
  </si>
  <si>
    <t>-2.13</t>
  </si>
  <si>
    <t>11/01/1910</t>
  </si>
  <si>
    <t>03/01/1911</t>
  </si>
  <si>
    <t>-3.92</t>
  </si>
  <si>
    <t>-0.98</t>
  </si>
  <si>
    <t>-1.19</t>
  </si>
  <si>
    <t>10/01/1912</t>
  </si>
  <si>
    <t>01/01/1913</t>
  </si>
  <si>
    <t>-1.5</t>
  </si>
  <si>
    <t>-3.51</t>
  </si>
  <si>
    <t>-1.17</t>
  </si>
  <si>
    <t>-1.3</t>
  </si>
  <si>
    <t>07/01/1913</t>
  </si>
  <si>
    <t>10/01/1913</t>
  </si>
  <si>
    <t>-1.26</t>
  </si>
  <si>
    <t>-0.92</t>
  </si>
  <si>
    <t>01/01/1915</t>
  </si>
  <si>
    <t>04/01/1915</t>
  </si>
  <si>
    <t>-2.31</t>
  </si>
  <si>
    <t>-3.62</t>
  </si>
  <si>
    <t>-1.21</t>
  </si>
  <si>
    <t>06/01/1915</t>
  </si>
  <si>
    <t>08/01/1915</t>
  </si>
  <si>
    <t>-1</t>
  </si>
  <si>
    <t>-1.9</t>
  </si>
  <si>
    <t>-0.95</t>
  </si>
  <si>
    <t>12/01/1915</t>
  </si>
  <si>
    <t>09/01/1916</t>
  </si>
  <si>
    <t>9</t>
  </si>
  <si>
    <t>-2.35</t>
  </si>
  <si>
    <t>-10.32</t>
  </si>
  <si>
    <t>-1.15</t>
  </si>
  <si>
    <t>-1.16</t>
  </si>
  <si>
    <t>12/01/1916</t>
  </si>
  <si>
    <t>09/01/1917</t>
  </si>
  <si>
    <t>-4.87</t>
  </si>
  <si>
    <t>-21.34</t>
  </si>
  <si>
    <t>-2.37</t>
  </si>
  <si>
    <t>04/01/1927</t>
  </si>
  <si>
    <t>01/01/1928</t>
  </si>
  <si>
    <t>-2.85</t>
  </si>
  <si>
    <t>-8.91</t>
  </si>
  <si>
    <t>-0.99</t>
  </si>
  <si>
    <t>03/01/1928</t>
  </si>
  <si>
    <t>05/01/1928</t>
  </si>
  <si>
    <t>-1.06</t>
  </si>
  <si>
    <t>06/01/1929</t>
  </si>
  <si>
    <t>09/01/1929</t>
  </si>
  <si>
    <t>-1.09</t>
  </si>
  <si>
    <t>-1.39</t>
  </si>
  <si>
    <t>-0.46</t>
  </si>
  <si>
    <t>-0.29</t>
  </si>
  <si>
    <t>07/01/1930</t>
  </si>
  <si>
    <t>09/01/1930</t>
  </si>
  <si>
    <t>-1.43</t>
  </si>
  <si>
    <t>-0.71</t>
  </si>
  <si>
    <t>02/01/1931</t>
  </si>
  <si>
    <t>06/01/1931</t>
  </si>
  <si>
    <t>-3.7</t>
  </si>
  <si>
    <t>-0.97</t>
  </si>
  <si>
    <t>02/01/1933</t>
  </si>
  <si>
    <t>12/01/1933</t>
  </si>
  <si>
    <t>10</t>
  </si>
  <si>
    <t>-2.1</t>
  </si>
  <si>
    <t>-14.44</t>
  </si>
  <si>
    <t>-1.44</t>
  </si>
  <si>
    <t>03/01/1936</t>
  </si>
  <si>
    <t>04/01/1936</t>
  </si>
  <si>
    <t>-1.01</t>
  </si>
  <si>
    <t>10/01/1938</t>
  </si>
  <si>
    <t>07/01/1939</t>
  </si>
  <si>
    <t>-1.75</t>
  </si>
  <si>
    <t>-6.66</t>
  </si>
  <si>
    <t>-0.51</t>
  </si>
  <si>
    <t>09/01/1939</t>
  </si>
  <si>
    <t>11/01/1939</t>
  </si>
  <si>
    <t>-1.14</t>
  </si>
  <si>
    <t>-0.57</t>
  </si>
  <si>
    <t>02/01/1940</t>
  </si>
  <si>
    <t>07/01/1940</t>
  </si>
  <si>
    <t>-3.41</t>
  </si>
  <si>
    <t>-0.68</t>
  </si>
  <si>
    <t>-0.65</t>
  </si>
  <si>
    <t>10/01/1941</t>
  </si>
  <si>
    <t>01/01/1942</t>
  </si>
  <si>
    <t>-2.22</t>
  </si>
  <si>
    <t>09/01/1942</t>
  </si>
  <si>
    <t>11/01/1942</t>
  </si>
  <si>
    <t>-0.6</t>
  </si>
  <si>
    <t>02/01/1943</t>
  </si>
  <si>
    <t>03/01/1943</t>
  </si>
  <si>
    <t>-2.02</t>
  </si>
  <si>
    <t>08/01/1943</t>
  </si>
  <si>
    <t>10/01/1943</t>
  </si>
  <si>
    <t>-2.16</t>
  </si>
  <si>
    <t>-1.08</t>
  </si>
  <si>
    <t>03/01/1944</t>
  </si>
  <si>
    <t>10/01/1944</t>
  </si>
  <si>
    <t>7</t>
  </si>
  <si>
    <t>-2.04</t>
  </si>
  <si>
    <t>-8.12</t>
  </si>
  <si>
    <t>01/01/1945</t>
  </si>
  <si>
    <t>03/01/1945</t>
  </si>
  <si>
    <t>-1.18</t>
  </si>
  <si>
    <t>-1.56</t>
  </si>
  <si>
    <t>03/01/1946</t>
  </si>
  <si>
    <t>08/01/1946</t>
  </si>
  <si>
    <t>-6.2</t>
  </si>
  <si>
    <t>-1.24</t>
  </si>
  <si>
    <t>03/01/1947</t>
  </si>
  <si>
    <t>05/01/1947</t>
  </si>
  <si>
    <t>-1.86</t>
  </si>
  <si>
    <t>04/01/1950</t>
  </si>
  <si>
    <t>07/01/1950</t>
  </si>
  <si>
    <t>-1.7</t>
  </si>
  <si>
    <t>-2.73</t>
  </si>
  <si>
    <t>-0.91</t>
  </si>
  <si>
    <t>-0.52</t>
  </si>
  <si>
    <t>10/01/1952</t>
  </si>
  <si>
    <t>03/01/1953</t>
  </si>
  <si>
    <t>-1.07</t>
  </si>
  <si>
    <t>-3.96</t>
  </si>
  <si>
    <t>-0.79</t>
  </si>
  <si>
    <t>10/01/1954</t>
  </si>
  <si>
    <t>04/01/1955</t>
  </si>
  <si>
    <t>6</t>
  </si>
  <si>
    <t>-1.35</t>
  </si>
  <si>
    <t>-4.46</t>
  </si>
  <si>
    <t>10/01/1956</t>
  </si>
  <si>
    <t>01/01/1957</t>
  </si>
  <si>
    <t>-2.05</t>
  </si>
  <si>
    <t>-4.47</t>
  </si>
  <si>
    <t>-1.49</t>
  </si>
  <si>
    <t>-1.53</t>
  </si>
  <si>
    <t>09/01/1957</t>
  </si>
  <si>
    <t>10/01/1957</t>
  </si>
  <si>
    <t>10/01/1959</t>
  </si>
  <si>
    <t>11/01/1959</t>
  </si>
  <si>
    <t>08/01/1960</t>
  </si>
  <si>
    <t>09/01/1960</t>
  </si>
  <si>
    <t>07/01/1961</t>
  </si>
  <si>
    <t>11/01/1962</t>
  </si>
  <si>
    <t>16</t>
  </si>
  <si>
    <t>-1.57</t>
  </si>
  <si>
    <t>-14.89</t>
  </si>
  <si>
    <t>-0.93</t>
  </si>
  <si>
    <t>-0.96</t>
  </si>
  <si>
    <t>10/01/1964</t>
  </si>
  <si>
    <t>09/01/1965</t>
  </si>
  <si>
    <t>11</t>
  </si>
  <si>
    <t>-2.67</t>
  </si>
  <si>
    <t>-11.3</t>
  </si>
  <si>
    <t>01/01/1967</t>
  </si>
  <si>
    <t>05/01/1967</t>
  </si>
  <si>
    <t>-1.28</t>
  </si>
  <si>
    <t>-3.14</t>
  </si>
  <si>
    <t>-0.83</t>
  </si>
  <si>
    <t>09/01/1968</t>
  </si>
  <si>
    <t>12/01/1968</t>
  </si>
  <si>
    <t>-1.27</t>
  </si>
  <si>
    <t>-3.15</t>
  </si>
  <si>
    <t>-1.05</t>
  </si>
  <si>
    <t>10/01/1970</t>
  </si>
  <si>
    <t>04/01/1971</t>
  </si>
  <si>
    <t>-1.93</t>
  </si>
  <si>
    <t>-7.03</t>
  </si>
  <si>
    <t>07/01/1971</t>
  </si>
  <si>
    <t>01/01/1972</t>
  </si>
  <si>
    <t>-1.97</t>
  </si>
  <si>
    <t>-6.23</t>
  </si>
  <si>
    <t>-1.04</t>
  </si>
  <si>
    <t>10/01/1972</t>
  </si>
  <si>
    <t>01/01/1973</t>
  </si>
  <si>
    <t>08/01/1973</t>
  </si>
  <si>
    <t>04/01/1974</t>
  </si>
  <si>
    <t>-1.84</t>
  </si>
  <si>
    <t>-8.33</t>
  </si>
  <si>
    <t>09/01/1974</t>
  </si>
  <si>
    <t>11/01/1975</t>
  </si>
  <si>
    <t>14</t>
  </si>
  <si>
    <t>-2.25</t>
  </si>
  <si>
    <t>-14.07</t>
  </si>
  <si>
    <t>09/01/1976</t>
  </si>
  <si>
    <t>10/01/1976</t>
  </si>
  <si>
    <t>12/01/1976</t>
  </si>
  <si>
    <t>02/01/1977</t>
  </si>
  <si>
    <t>-2.79</t>
  </si>
  <si>
    <t>05/01/1977</t>
  </si>
  <si>
    <t>10/01/1977</t>
  </si>
  <si>
    <t>-1.73</t>
  </si>
  <si>
    <t>-6.38</t>
  </si>
  <si>
    <t>09/01/1978</t>
  </si>
  <si>
    <t>11/01/1978</t>
  </si>
  <si>
    <t>11/01/1979</t>
  </si>
  <si>
    <t>02/01/1980</t>
  </si>
  <si>
    <t>-1.78</t>
  </si>
  <si>
    <t>-0.59</t>
  </si>
  <si>
    <t>-0.24</t>
  </si>
  <si>
    <t>01/01/1982</t>
  </si>
  <si>
    <t>08/01/1982</t>
  </si>
  <si>
    <t>-7.68</t>
  </si>
  <si>
    <t>-1.1</t>
  </si>
  <si>
    <t>06/01/1984</t>
  </si>
  <si>
    <t>10/01/1984</t>
  </si>
  <si>
    <t>-4.98</t>
  </si>
  <si>
    <t>-1.32</t>
  </si>
  <si>
    <t>02/01/1986</t>
  </si>
  <si>
    <t>09/01/1986</t>
  </si>
  <si>
    <t>-1.85</t>
  </si>
  <si>
    <t>-8.7</t>
  </si>
  <si>
    <t>08/01/1988</t>
  </si>
  <si>
    <t>12/01/1988</t>
  </si>
  <si>
    <t>-0.7</t>
  </si>
  <si>
    <t>04/01/1989</t>
  </si>
  <si>
    <t>09/01/1989</t>
  </si>
  <si>
    <t>-1.37</t>
  </si>
  <si>
    <t>-5.93</t>
  </si>
  <si>
    <t>11/01/1992</t>
  </si>
  <si>
    <t>02/01/1993</t>
  </si>
  <si>
    <t>06/01/1994</t>
  </si>
  <si>
    <t>09/01/1994</t>
  </si>
  <si>
    <t>-3.95</t>
  </si>
  <si>
    <t>-1.59</t>
  </si>
  <si>
    <t>04/01/1995</t>
  </si>
  <si>
    <t>09/01/1995</t>
  </si>
  <si>
    <t>-5.02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</si>
  <si>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</si>
  <si>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</si>
  <si>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</si>
  <si>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</si>
  <si>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</si>
  <si>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</si>
  <si>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</si>
  <si>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</si>
  <si>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</si>
  <si>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</si>
  <si>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</si>
  <si>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</si>
  <si>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</si>
  <si>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</si>
  <si>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</si>
  <si>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</si>
  <si>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</si>
  <si>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</si>
  <si>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</si>
  <si>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</si>
  <si>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(-0.1)</t>
  </si>
  <si>
    <t>Slope</t>
  </si>
  <si>
    <t>K calculated</t>
  </si>
  <si>
    <t>Log Q</t>
  </si>
  <si>
    <t>Q</t>
  </si>
  <si>
    <t>K (0)</t>
  </si>
  <si>
    <t>K (0.2)</t>
  </si>
  <si>
    <t>K (0.3)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</si>
</sst>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3" workbookViewId="0">
      <selection activeCell="I3" sqref="I3:I69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307</v>
      </c>
    </row>
    <row r="3" spans="1:9" x14ac:dyDescent="0.35">
      <c r="A3" t="s">
        <v>147</v>
      </c>
      <c r="B3" t="s">
        <v>148</v>
      </c>
      <c r="C3" t="s">
        <v>75</v>
      </c>
      <c r="D3" t="s">
        <v>149</v>
      </c>
      <c r="E3" t="s">
        <v>149</v>
      </c>
      <c r="F3" t="s">
        <v>149</v>
      </c>
      <c r="G3" t="s">
        <v>149</v>
      </c>
      <c r="H3">
        <f>C3*1</f>
        <v>1</v>
      </c>
      <c r="I3">
        <f>E3*-1</f>
        <v>1.01</v>
      </c>
    </row>
    <row r="4" spans="1:9" x14ac:dyDescent="0.35">
      <c r="A4" t="s">
        <v>215</v>
      </c>
      <c r="B4" t="s">
        <v>216</v>
      </c>
      <c r="C4" t="s">
        <v>75</v>
      </c>
      <c r="D4" t="s">
        <v>149</v>
      </c>
      <c r="E4" t="s">
        <v>149</v>
      </c>
      <c r="F4" t="s">
        <v>149</v>
      </c>
      <c r="G4" t="s">
        <v>149</v>
      </c>
      <c r="H4">
        <f>C4*1</f>
        <v>1</v>
      </c>
      <c r="I4">
        <f>E4*-1</f>
        <v>1.01</v>
      </c>
    </row>
    <row r="5" spans="1:9" x14ac:dyDescent="0.35">
      <c r="A5" t="s">
        <v>263</v>
      </c>
      <c r="B5" t="s">
        <v>264</v>
      </c>
      <c r="C5" t="s">
        <v>75</v>
      </c>
      <c r="D5" t="s">
        <v>149</v>
      </c>
      <c r="E5" t="s">
        <v>149</v>
      </c>
      <c r="F5" t="s">
        <v>149</v>
      </c>
      <c r="G5" t="s">
        <v>149</v>
      </c>
      <c r="H5">
        <f>C5*1</f>
        <v>1</v>
      </c>
      <c r="I5">
        <f>E5*-1</f>
        <v>1.01</v>
      </c>
    </row>
    <row r="6" spans="1:9" x14ac:dyDescent="0.35">
      <c r="A6" t="s">
        <v>155</v>
      </c>
      <c r="B6" t="s">
        <v>156</v>
      </c>
      <c r="C6" t="s">
        <v>43</v>
      </c>
      <c r="D6" t="s">
        <v>149</v>
      </c>
      <c r="E6" t="s">
        <v>157</v>
      </c>
      <c r="F6" t="s">
        <v>158</v>
      </c>
      <c r="G6" t="s">
        <v>158</v>
      </c>
      <c r="H6">
        <f>C6*1</f>
        <v>2</v>
      </c>
      <c r="I6">
        <f>E6*-1</f>
        <v>1.1399999999999999</v>
      </c>
    </row>
    <row r="7" spans="1:9" x14ac:dyDescent="0.35">
      <c r="A7" t="s">
        <v>217</v>
      </c>
      <c r="B7" t="s">
        <v>218</v>
      </c>
      <c r="C7" t="s">
        <v>75</v>
      </c>
      <c r="D7" t="s">
        <v>57</v>
      </c>
      <c r="E7" t="s">
        <v>57</v>
      </c>
      <c r="F7" t="s">
        <v>57</v>
      </c>
      <c r="G7" t="s">
        <v>57</v>
      </c>
      <c r="H7">
        <f>C7*1</f>
        <v>1</v>
      </c>
      <c r="I7">
        <f>E7*-1</f>
        <v>1.2</v>
      </c>
    </row>
    <row r="8" spans="1:9" x14ac:dyDescent="0.35">
      <c r="A8" t="s">
        <v>167</v>
      </c>
      <c r="B8" t="s">
        <v>168</v>
      </c>
      <c r="C8" t="s">
        <v>43</v>
      </c>
      <c r="D8" t="s">
        <v>149</v>
      </c>
      <c r="E8" t="s">
        <v>57</v>
      </c>
      <c r="F8" t="s">
        <v>169</v>
      </c>
      <c r="G8" t="s">
        <v>169</v>
      </c>
      <c r="H8">
        <f>C8*1</f>
        <v>2</v>
      </c>
      <c r="I8">
        <f>E8*-1</f>
        <v>1.2</v>
      </c>
    </row>
    <row r="9" spans="1:9" x14ac:dyDescent="0.35">
      <c r="A9" t="s">
        <v>53</v>
      </c>
      <c r="B9" t="s">
        <v>54</v>
      </c>
      <c r="C9" t="s">
        <v>55</v>
      </c>
      <c r="D9" t="s">
        <v>56</v>
      </c>
      <c r="E9" t="s">
        <v>57</v>
      </c>
      <c r="F9" t="s">
        <v>58</v>
      </c>
      <c r="G9" t="s">
        <v>59</v>
      </c>
      <c r="H9">
        <f>C9*1</f>
        <v>3</v>
      </c>
      <c r="I9">
        <f>E9*-1</f>
        <v>1.2</v>
      </c>
    </row>
    <row r="10" spans="1:9" x14ac:dyDescent="0.35">
      <c r="A10" t="s">
        <v>219</v>
      </c>
      <c r="B10" t="s">
        <v>220</v>
      </c>
      <c r="C10" t="s">
        <v>75</v>
      </c>
      <c r="D10" t="s">
        <v>101</v>
      </c>
      <c r="E10" t="s">
        <v>101</v>
      </c>
      <c r="F10" t="s">
        <v>101</v>
      </c>
      <c r="G10" t="s">
        <v>101</v>
      </c>
      <c r="H10">
        <f>C10*1</f>
        <v>1</v>
      </c>
      <c r="I10">
        <f>E10*-1</f>
        <v>1.21</v>
      </c>
    </row>
    <row r="11" spans="1:9" x14ac:dyDescent="0.35">
      <c r="A11" t="s">
        <v>127</v>
      </c>
      <c r="B11" t="s">
        <v>128</v>
      </c>
      <c r="C11" t="s">
        <v>55</v>
      </c>
      <c r="D11" t="s">
        <v>129</v>
      </c>
      <c r="E11" t="s">
        <v>130</v>
      </c>
      <c r="F11" t="s">
        <v>131</v>
      </c>
      <c r="G11" t="s">
        <v>132</v>
      </c>
      <c r="H11">
        <f>C11*1</f>
        <v>3</v>
      </c>
      <c r="I11">
        <f>E11*-1</f>
        <v>1.39</v>
      </c>
    </row>
    <row r="12" spans="1:9" x14ac:dyDescent="0.35">
      <c r="A12" t="s">
        <v>133</v>
      </c>
      <c r="B12" t="s">
        <v>134</v>
      </c>
      <c r="C12" t="s">
        <v>43</v>
      </c>
      <c r="D12" t="s">
        <v>112</v>
      </c>
      <c r="E12" t="s">
        <v>135</v>
      </c>
      <c r="F12" t="s">
        <v>136</v>
      </c>
      <c r="G12" t="s">
        <v>136</v>
      </c>
      <c r="H12">
        <f>C12*1</f>
        <v>2</v>
      </c>
      <c r="I12">
        <f>E12*-1</f>
        <v>1.43</v>
      </c>
    </row>
    <row r="13" spans="1:9" x14ac:dyDescent="0.35">
      <c r="A13" t="s">
        <v>73</v>
      </c>
      <c r="B13" t="s">
        <v>74</v>
      </c>
      <c r="C13" t="s">
        <v>75</v>
      </c>
      <c r="D13" t="s">
        <v>11</v>
      </c>
      <c r="E13" t="s">
        <v>11</v>
      </c>
      <c r="F13" t="s">
        <v>11</v>
      </c>
      <c r="G13" t="s">
        <v>11</v>
      </c>
      <c r="H13">
        <f>C13*1</f>
        <v>1</v>
      </c>
      <c r="I13">
        <f>E13*-1</f>
        <v>1.46</v>
      </c>
    </row>
    <row r="14" spans="1:9" x14ac:dyDescent="0.35">
      <c r="A14" t="s">
        <v>182</v>
      </c>
      <c r="B14" t="s">
        <v>183</v>
      </c>
      <c r="C14" t="s">
        <v>43</v>
      </c>
      <c r="D14" t="s">
        <v>184</v>
      </c>
      <c r="E14" t="s">
        <v>185</v>
      </c>
      <c r="F14" t="s">
        <v>14</v>
      </c>
      <c r="G14" t="s">
        <v>14</v>
      </c>
      <c r="H14">
        <f>C14*1</f>
        <v>2</v>
      </c>
      <c r="I14">
        <f>E14*-1</f>
        <v>1.56</v>
      </c>
    </row>
    <row r="15" spans="1:9" x14ac:dyDescent="0.35">
      <c r="A15" t="s">
        <v>252</v>
      </c>
      <c r="B15" t="s">
        <v>253</v>
      </c>
      <c r="C15" t="s">
        <v>55</v>
      </c>
      <c r="D15" t="s">
        <v>251</v>
      </c>
      <c r="E15" t="s">
        <v>195</v>
      </c>
      <c r="F15" t="s">
        <v>158</v>
      </c>
      <c r="G15" t="s">
        <v>163</v>
      </c>
      <c r="H15">
        <f>C15*1</f>
        <v>3</v>
      </c>
      <c r="I15">
        <f>E15*-1</f>
        <v>1.7</v>
      </c>
    </row>
    <row r="16" spans="1:9" x14ac:dyDescent="0.35">
      <c r="A16" t="s">
        <v>274</v>
      </c>
      <c r="B16" t="s">
        <v>275</v>
      </c>
      <c r="C16" t="s">
        <v>55</v>
      </c>
      <c r="D16" t="s">
        <v>207</v>
      </c>
      <c r="E16" t="s">
        <v>276</v>
      </c>
      <c r="F16" t="s">
        <v>277</v>
      </c>
      <c r="G16" t="s">
        <v>278</v>
      </c>
      <c r="H16">
        <f>C16*1</f>
        <v>3</v>
      </c>
      <c r="I16">
        <f>E16*-1</f>
        <v>1.78</v>
      </c>
    </row>
    <row r="17" spans="1:9" x14ac:dyDescent="0.35">
      <c r="A17" t="s">
        <v>102</v>
      </c>
      <c r="B17" t="s">
        <v>103</v>
      </c>
      <c r="C17" t="s">
        <v>43</v>
      </c>
      <c r="D17" t="s">
        <v>104</v>
      </c>
      <c r="E17" t="s">
        <v>105</v>
      </c>
      <c r="F17" t="s">
        <v>106</v>
      </c>
      <c r="G17" t="s">
        <v>106</v>
      </c>
      <c r="H17">
        <f>C17*1</f>
        <v>2</v>
      </c>
      <c r="I17">
        <f>E17*-1</f>
        <v>1.9</v>
      </c>
    </row>
    <row r="18" spans="1:9" x14ac:dyDescent="0.35">
      <c r="A18" t="s">
        <v>170</v>
      </c>
      <c r="B18" t="s">
        <v>171</v>
      </c>
      <c r="C18" t="s">
        <v>75</v>
      </c>
      <c r="D18" t="s">
        <v>172</v>
      </c>
      <c r="E18" t="s">
        <v>172</v>
      </c>
      <c r="F18" t="s">
        <v>172</v>
      </c>
      <c r="G18" t="s">
        <v>172</v>
      </c>
      <c r="H18">
        <f>C18*1</f>
        <v>1</v>
      </c>
      <c r="I18">
        <f>E18*-1</f>
        <v>2.02</v>
      </c>
    </row>
    <row r="19" spans="1:9" x14ac:dyDescent="0.35">
      <c r="A19" t="s">
        <v>190</v>
      </c>
      <c r="B19" t="s">
        <v>191</v>
      </c>
      <c r="C19" t="s">
        <v>43</v>
      </c>
      <c r="D19" t="s">
        <v>192</v>
      </c>
      <c r="E19" t="s">
        <v>172</v>
      </c>
      <c r="F19" t="s">
        <v>149</v>
      </c>
      <c r="G19" t="s">
        <v>149</v>
      </c>
      <c r="H19">
        <f>C19*1</f>
        <v>2</v>
      </c>
      <c r="I19">
        <f>E19*-1</f>
        <v>2.02</v>
      </c>
    </row>
    <row r="20" spans="1:9" x14ac:dyDescent="0.35">
      <c r="A20" t="s">
        <v>124</v>
      </c>
      <c r="B20" t="s">
        <v>125</v>
      </c>
      <c r="C20" t="s">
        <v>43</v>
      </c>
      <c r="D20" t="s">
        <v>126</v>
      </c>
      <c r="E20" t="s">
        <v>80</v>
      </c>
      <c r="F20" t="s">
        <v>126</v>
      </c>
      <c r="G20" t="s">
        <v>126</v>
      </c>
      <c r="H20">
        <f>C20*1</f>
        <v>2</v>
      </c>
      <c r="I20">
        <f>E20*-1</f>
        <v>2.12</v>
      </c>
    </row>
    <row r="21" spans="1:9" x14ac:dyDescent="0.35">
      <c r="A21" t="s">
        <v>173</v>
      </c>
      <c r="B21" t="s">
        <v>174</v>
      </c>
      <c r="C21" t="s">
        <v>43</v>
      </c>
      <c r="D21" t="s">
        <v>101</v>
      </c>
      <c r="E21" t="s">
        <v>175</v>
      </c>
      <c r="F21" t="s">
        <v>176</v>
      </c>
      <c r="G21" t="s">
        <v>176</v>
      </c>
      <c r="H21">
        <f>C21*1</f>
        <v>2</v>
      </c>
      <c r="I21">
        <f>E21*-1</f>
        <v>2.16</v>
      </c>
    </row>
    <row r="22" spans="1:9" x14ac:dyDescent="0.35">
      <c r="A22" t="s">
        <v>164</v>
      </c>
      <c r="B22" t="s">
        <v>165</v>
      </c>
      <c r="C22" t="s">
        <v>55</v>
      </c>
      <c r="D22" t="s">
        <v>89</v>
      </c>
      <c r="E22" t="s">
        <v>166</v>
      </c>
      <c r="F22" t="s">
        <v>20</v>
      </c>
      <c r="G22" t="s">
        <v>163</v>
      </c>
      <c r="H22">
        <f>C22*1</f>
        <v>3</v>
      </c>
      <c r="I22">
        <f>E22*-1</f>
        <v>2.2200000000000002</v>
      </c>
    </row>
    <row r="23" spans="1:9" x14ac:dyDescent="0.35">
      <c r="A23" t="s">
        <v>298</v>
      </c>
      <c r="B23" t="s">
        <v>299</v>
      </c>
      <c r="C23" t="s">
        <v>55</v>
      </c>
      <c r="D23" t="s">
        <v>46</v>
      </c>
      <c r="E23" t="s">
        <v>166</v>
      </c>
      <c r="F23" t="s">
        <v>20</v>
      </c>
      <c r="G23" t="s">
        <v>169</v>
      </c>
      <c r="H23">
        <f>C23*1</f>
        <v>3</v>
      </c>
      <c r="I23">
        <f>E23*-1</f>
        <v>2.2200000000000002</v>
      </c>
    </row>
    <row r="24" spans="1:9" x14ac:dyDescent="0.35">
      <c r="A24" t="s">
        <v>272</v>
      </c>
      <c r="B24" t="s">
        <v>273</v>
      </c>
      <c r="C24" t="s">
        <v>43</v>
      </c>
      <c r="D24" t="s">
        <v>189</v>
      </c>
      <c r="E24" t="s">
        <v>261</v>
      </c>
      <c r="F24" t="s">
        <v>46</v>
      </c>
      <c r="G24" t="s">
        <v>46</v>
      </c>
      <c r="H24">
        <f>C24*1</f>
        <v>2</v>
      </c>
      <c r="I24">
        <f>E24*-1</f>
        <v>2.25</v>
      </c>
    </row>
    <row r="25" spans="1:9" x14ac:dyDescent="0.35">
      <c r="A25" t="s">
        <v>41</v>
      </c>
      <c r="B25" t="s">
        <v>42</v>
      </c>
      <c r="C25" t="s">
        <v>43</v>
      </c>
      <c r="D25" t="s">
        <v>44</v>
      </c>
      <c r="E25" t="s">
        <v>45</v>
      </c>
      <c r="F25" t="s">
        <v>46</v>
      </c>
      <c r="G25" t="s">
        <v>46</v>
      </c>
      <c r="H25">
        <f>C25*1</f>
        <v>2</v>
      </c>
      <c r="I25">
        <f>E25*-1</f>
        <v>2.27</v>
      </c>
    </row>
    <row r="26" spans="1:9" x14ac:dyDescent="0.35">
      <c r="A26" t="s">
        <v>60</v>
      </c>
      <c r="B26" t="s">
        <v>61</v>
      </c>
      <c r="C26" t="s">
        <v>43</v>
      </c>
      <c r="D26" t="s">
        <v>44</v>
      </c>
      <c r="E26" t="s">
        <v>62</v>
      </c>
      <c r="F26" t="s">
        <v>63</v>
      </c>
      <c r="G26" t="s">
        <v>63</v>
      </c>
      <c r="H26">
        <f>C26*1</f>
        <v>2</v>
      </c>
      <c r="I26">
        <f>E26*-1</f>
        <v>2.4500000000000002</v>
      </c>
    </row>
    <row r="27" spans="1:9" x14ac:dyDescent="0.35">
      <c r="A27" t="s">
        <v>193</v>
      </c>
      <c r="B27" t="s">
        <v>194</v>
      </c>
      <c r="C27" t="s">
        <v>55</v>
      </c>
      <c r="D27" t="s">
        <v>195</v>
      </c>
      <c r="E27" t="s">
        <v>196</v>
      </c>
      <c r="F27" t="s">
        <v>197</v>
      </c>
      <c r="G27" t="s">
        <v>198</v>
      </c>
      <c r="H27">
        <f>C27*1</f>
        <v>3</v>
      </c>
      <c r="I27">
        <f>E27*-1</f>
        <v>2.73</v>
      </c>
    </row>
    <row r="28" spans="1:9" x14ac:dyDescent="0.35">
      <c r="A28" t="s">
        <v>93</v>
      </c>
      <c r="B28" t="s">
        <v>94</v>
      </c>
      <c r="C28" t="s">
        <v>55</v>
      </c>
      <c r="D28" t="s">
        <v>95</v>
      </c>
      <c r="E28" t="s">
        <v>38</v>
      </c>
      <c r="F28" t="s">
        <v>96</v>
      </c>
      <c r="G28" t="s">
        <v>44</v>
      </c>
      <c r="H28">
        <f>C28*1</f>
        <v>3</v>
      </c>
      <c r="I28">
        <f>E28*-1</f>
        <v>2.75</v>
      </c>
    </row>
    <row r="29" spans="1:9" x14ac:dyDescent="0.35">
      <c r="A29" t="s">
        <v>35</v>
      </c>
      <c r="B29" t="s">
        <v>36</v>
      </c>
      <c r="C29" t="s">
        <v>17</v>
      </c>
      <c r="D29" t="s">
        <v>37</v>
      </c>
      <c r="E29" t="s">
        <v>38</v>
      </c>
      <c r="F29" t="s">
        <v>39</v>
      </c>
      <c r="G29" t="s">
        <v>40</v>
      </c>
      <c r="H29">
        <f>C29*1</f>
        <v>4</v>
      </c>
      <c r="I29">
        <f>E29*-1</f>
        <v>2.75</v>
      </c>
    </row>
    <row r="30" spans="1:9" x14ac:dyDescent="0.35">
      <c r="A30" t="s">
        <v>265</v>
      </c>
      <c r="B30" t="s">
        <v>266</v>
      </c>
      <c r="C30" t="s">
        <v>43</v>
      </c>
      <c r="D30" t="s">
        <v>185</v>
      </c>
      <c r="E30" t="s">
        <v>267</v>
      </c>
      <c r="F30" t="s">
        <v>130</v>
      </c>
      <c r="G30" t="s">
        <v>130</v>
      </c>
      <c r="H30">
        <f>C30*1</f>
        <v>2</v>
      </c>
      <c r="I30">
        <f>E30*-1</f>
        <v>2.79</v>
      </c>
    </row>
    <row r="31" spans="1:9" x14ac:dyDescent="0.35">
      <c r="A31" t="s">
        <v>291</v>
      </c>
      <c r="B31" t="s">
        <v>292</v>
      </c>
      <c r="C31" t="s">
        <v>17</v>
      </c>
      <c r="D31" t="s">
        <v>101</v>
      </c>
      <c r="E31" t="s">
        <v>267</v>
      </c>
      <c r="F31" t="s">
        <v>293</v>
      </c>
      <c r="G31" t="s">
        <v>158</v>
      </c>
      <c r="H31">
        <f>C31*1</f>
        <v>4</v>
      </c>
      <c r="I31">
        <f>E31*-1</f>
        <v>2.79</v>
      </c>
    </row>
    <row r="32" spans="1:9" x14ac:dyDescent="0.35">
      <c r="A32" t="s">
        <v>15</v>
      </c>
      <c r="B32" t="s">
        <v>16</v>
      </c>
      <c r="C32" t="s">
        <v>17</v>
      </c>
      <c r="D32" t="s">
        <v>18</v>
      </c>
      <c r="E32" t="s">
        <v>19</v>
      </c>
      <c r="F32" t="s">
        <v>20</v>
      </c>
      <c r="G32" t="s">
        <v>21</v>
      </c>
      <c r="H32">
        <f>C32*1</f>
        <v>4</v>
      </c>
      <c r="I32">
        <f>E32*-1</f>
        <v>2.94</v>
      </c>
    </row>
    <row r="33" spans="1:9" x14ac:dyDescent="0.35">
      <c r="A33" t="s">
        <v>233</v>
      </c>
      <c r="B33" t="s">
        <v>234</v>
      </c>
      <c r="C33" t="s">
        <v>17</v>
      </c>
      <c r="D33" t="s">
        <v>235</v>
      </c>
      <c r="E33" t="s">
        <v>236</v>
      </c>
      <c r="F33" t="s">
        <v>14</v>
      </c>
      <c r="G33" t="s">
        <v>237</v>
      </c>
      <c r="H33">
        <f>C33*1</f>
        <v>4</v>
      </c>
      <c r="I33">
        <f>E33*-1</f>
        <v>3.14</v>
      </c>
    </row>
    <row r="34" spans="1:9" x14ac:dyDescent="0.35">
      <c r="A34" t="s">
        <v>238</v>
      </c>
      <c r="B34" t="s">
        <v>239</v>
      </c>
      <c r="C34" t="s">
        <v>55</v>
      </c>
      <c r="D34" t="s">
        <v>240</v>
      </c>
      <c r="E34" t="s">
        <v>241</v>
      </c>
      <c r="F34" t="s">
        <v>242</v>
      </c>
      <c r="G34" t="s">
        <v>149</v>
      </c>
      <c r="H34">
        <f>C34*1</f>
        <v>3</v>
      </c>
      <c r="I34">
        <f>E34*-1</f>
        <v>3.15</v>
      </c>
    </row>
    <row r="35" spans="1:9" x14ac:dyDescent="0.35">
      <c r="A35" t="s">
        <v>64</v>
      </c>
      <c r="B35" t="s">
        <v>65</v>
      </c>
      <c r="C35" t="s">
        <v>43</v>
      </c>
      <c r="D35" t="s">
        <v>66</v>
      </c>
      <c r="E35" t="s">
        <v>67</v>
      </c>
      <c r="F35" t="s">
        <v>27</v>
      </c>
      <c r="G35" t="s">
        <v>27</v>
      </c>
      <c r="H35">
        <f>C35*1</f>
        <v>2</v>
      </c>
      <c r="I35">
        <f>E35*-1</f>
        <v>3.29</v>
      </c>
    </row>
    <row r="36" spans="1:9" x14ac:dyDescent="0.35">
      <c r="A36" t="s">
        <v>159</v>
      </c>
      <c r="B36" t="s">
        <v>160</v>
      </c>
      <c r="C36" t="s">
        <v>30</v>
      </c>
      <c r="D36" t="s">
        <v>104</v>
      </c>
      <c r="E36" t="s">
        <v>161</v>
      </c>
      <c r="F36" t="s">
        <v>162</v>
      </c>
      <c r="G36" t="s">
        <v>163</v>
      </c>
      <c r="H36">
        <f>C36*1</f>
        <v>5</v>
      </c>
      <c r="I36">
        <f>E36*-1</f>
        <v>3.41</v>
      </c>
    </row>
    <row r="37" spans="1:9" x14ac:dyDescent="0.35">
      <c r="A37" t="s">
        <v>47</v>
      </c>
      <c r="B37" t="s">
        <v>48</v>
      </c>
      <c r="C37" t="s">
        <v>17</v>
      </c>
      <c r="D37" t="s">
        <v>49</v>
      </c>
      <c r="E37" t="s">
        <v>50</v>
      </c>
      <c r="F37" t="s">
        <v>51</v>
      </c>
      <c r="G37" t="s">
        <v>52</v>
      </c>
      <c r="H37">
        <f>C37*1</f>
        <v>4</v>
      </c>
      <c r="I37">
        <f>E37*-1</f>
        <v>3.42</v>
      </c>
    </row>
    <row r="38" spans="1:9" x14ac:dyDescent="0.35">
      <c r="A38" t="s">
        <v>87</v>
      </c>
      <c r="B38" t="s">
        <v>88</v>
      </c>
      <c r="C38" t="s">
        <v>55</v>
      </c>
      <c r="D38" t="s">
        <v>89</v>
      </c>
      <c r="E38" t="s">
        <v>90</v>
      </c>
      <c r="F38" t="s">
        <v>91</v>
      </c>
      <c r="G38" t="s">
        <v>92</v>
      </c>
      <c r="H38">
        <f>C38*1</f>
        <v>3</v>
      </c>
      <c r="I38">
        <f>E38*-1</f>
        <v>3.51</v>
      </c>
    </row>
    <row r="39" spans="1:9" x14ac:dyDescent="0.35">
      <c r="A39" t="s">
        <v>97</v>
      </c>
      <c r="B39" t="s">
        <v>98</v>
      </c>
      <c r="C39" t="s">
        <v>55</v>
      </c>
      <c r="D39" t="s">
        <v>99</v>
      </c>
      <c r="E39" t="s">
        <v>100</v>
      </c>
      <c r="F39" t="s">
        <v>101</v>
      </c>
      <c r="G39" t="s">
        <v>44</v>
      </c>
      <c r="H39">
        <f>C39*1</f>
        <v>3</v>
      </c>
      <c r="I39">
        <f>E39*-1</f>
        <v>3.62</v>
      </c>
    </row>
    <row r="40" spans="1:9" x14ac:dyDescent="0.35">
      <c r="A40" t="s">
        <v>137</v>
      </c>
      <c r="B40" t="s">
        <v>138</v>
      </c>
      <c r="C40" t="s">
        <v>17</v>
      </c>
      <c r="D40" t="s">
        <v>37</v>
      </c>
      <c r="E40" t="s">
        <v>139</v>
      </c>
      <c r="F40" t="s">
        <v>96</v>
      </c>
      <c r="G40" t="s">
        <v>140</v>
      </c>
      <c r="H40">
        <f>C40*1</f>
        <v>4</v>
      </c>
      <c r="I40">
        <f>E40*-1</f>
        <v>3.7</v>
      </c>
    </row>
    <row r="41" spans="1:9" x14ac:dyDescent="0.35">
      <c r="A41" t="s">
        <v>82</v>
      </c>
      <c r="B41" t="s">
        <v>83</v>
      </c>
      <c r="C41" t="s">
        <v>17</v>
      </c>
      <c r="D41" t="s">
        <v>31</v>
      </c>
      <c r="E41" t="s">
        <v>84</v>
      </c>
      <c r="F41" t="s">
        <v>85</v>
      </c>
      <c r="G41" t="s">
        <v>86</v>
      </c>
      <c r="H41">
        <f>C41*1</f>
        <v>4</v>
      </c>
      <c r="I41">
        <f>E41*-1</f>
        <v>3.92</v>
      </c>
    </row>
    <row r="42" spans="1:9" x14ac:dyDescent="0.35">
      <c r="A42" t="s">
        <v>300</v>
      </c>
      <c r="B42" t="s">
        <v>301</v>
      </c>
      <c r="C42" t="s">
        <v>55</v>
      </c>
      <c r="D42" t="s">
        <v>37</v>
      </c>
      <c r="E42" t="s">
        <v>302</v>
      </c>
      <c r="F42" t="s">
        <v>286</v>
      </c>
      <c r="G42" t="s">
        <v>303</v>
      </c>
      <c r="H42">
        <f>C42*1</f>
        <v>3</v>
      </c>
      <c r="I42">
        <f>E42*-1</f>
        <v>3.95</v>
      </c>
    </row>
    <row r="43" spans="1:9" x14ac:dyDescent="0.35">
      <c r="A43" t="s">
        <v>199</v>
      </c>
      <c r="B43" t="s">
        <v>200</v>
      </c>
      <c r="C43" t="s">
        <v>30</v>
      </c>
      <c r="D43" t="s">
        <v>201</v>
      </c>
      <c r="E43" t="s">
        <v>202</v>
      </c>
      <c r="F43" t="s">
        <v>203</v>
      </c>
      <c r="G43" t="s">
        <v>14</v>
      </c>
      <c r="H43">
        <f>C43*1</f>
        <v>5</v>
      </c>
      <c r="I43">
        <f>E43*-1</f>
        <v>3.96</v>
      </c>
    </row>
    <row r="44" spans="1:9" x14ac:dyDescent="0.35">
      <c r="A44" t="s">
        <v>28</v>
      </c>
      <c r="B44" t="s">
        <v>29</v>
      </c>
      <c r="C44" t="s">
        <v>30</v>
      </c>
      <c r="D44" t="s">
        <v>31</v>
      </c>
      <c r="E44" t="s">
        <v>32</v>
      </c>
      <c r="F44" t="s">
        <v>33</v>
      </c>
      <c r="G44" t="s">
        <v>34</v>
      </c>
      <c r="H44">
        <f>C44*1</f>
        <v>5</v>
      </c>
      <c r="I44">
        <f>E44*-1</f>
        <v>4.0599999999999996</v>
      </c>
    </row>
    <row r="45" spans="1:9" x14ac:dyDescent="0.35">
      <c r="A45" t="s">
        <v>68</v>
      </c>
      <c r="B45" t="s">
        <v>69</v>
      </c>
      <c r="C45" t="s">
        <v>43</v>
      </c>
      <c r="D45" t="s">
        <v>70</v>
      </c>
      <c r="E45" t="s">
        <v>71</v>
      </c>
      <c r="F45" t="s">
        <v>72</v>
      </c>
      <c r="G45" t="s">
        <v>72</v>
      </c>
      <c r="H45">
        <f>C45*1</f>
        <v>2</v>
      </c>
      <c r="I45">
        <f>E45*-1</f>
        <v>4.13</v>
      </c>
    </row>
    <row r="46" spans="1:9" x14ac:dyDescent="0.35">
      <c r="A46" t="s">
        <v>204</v>
      </c>
      <c r="B46" t="s">
        <v>205</v>
      </c>
      <c r="C46" t="s">
        <v>206</v>
      </c>
      <c r="D46" t="s">
        <v>207</v>
      </c>
      <c r="E46" t="s">
        <v>208</v>
      </c>
      <c r="F46" t="s">
        <v>20</v>
      </c>
      <c r="G46" t="s">
        <v>203</v>
      </c>
      <c r="H46">
        <f>C46*1</f>
        <v>6</v>
      </c>
      <c r="I46">
        <f>E46*-1</f>
        <v>4.46</v>
      </c>
    </row>
    <row r="47" spans="1:9" x14ac:dyDescent="0.35">
      <c r="A47" t="s">
        <v>209</v>
      </c>
      <c r="B47" t="s">
        <v>210</v>
      </c>
      <c r="C47" t="s">
        <v>55</v>
      </c>
      <c r="D47" t="s">
        <v>211</v>
      </c>
      <c r="E47" t="s">
        <v>212</v>
      </c>
      <c r="F47" t="s">
        <v>213</v>
      </c>
      <c r="G47" t="s">
        <v>214</v>
      </c>
      <c r="H47">
        <f>C47*1</f>
        <v>3</v>
      </c>
      <c r="I47">
        <f>E47*-1</f>
        <v>4.47</v>
      </c>
    </row>
    <row r="48" spans="1:9" x14ac:dyDescent="0.35">
      <c r="A48" t="s">
        <v>283</v>
      </c>
      <c r="B48" t="s">
        <v>284</v>
      </c>
      <c r="C48" t="s">
        <v>17</v>
      </c>
      <c r="D48" t="s">
        <v>270</v>
      </c>
      <c r="E48" t="s">
        <v>285</v>
      </c>
      <c r="F48" t="s">
        <v>44</v>
      </c>
      <c r="G48" t="s">
        <v>286</v>
      </c>
      <c r="H48">
        <f>C48*1</f>
        <v>4</v>
      </c>
      <c r="I48">
        <f>E48*-1</f>
        <v>4.9800000000000004</v>
      </c>
    </row>
    <row r="49" spans="1:9" x14ac:dyDescent="0.35">
      <c r="A49" t="s">
        <v>304</v>
      </c>
      <c r="B49" t="s">
        <v>305</v>
      </c>
      <c r="C49" t="s">
        <v>30</v>
      </c>
      <c r="D49" t="s">
        <v>95</v>
      </c>
      <c r="E49" t="s">
        <v>306</v>
      </c>
      <c r="F49" t="s">
        <v>104</v>
      </c>
      <c r="G49" t="s">
        <v>126</v>
      </c>
      <c r="H49">
        <f>C49*1</f>
        <v>5</v>
      </c>
      <c r="I49">
        <f>E49*-1</f>
        <v>5.0199999999999996</v>
      </c>
    </row>
    <row r="50" spans="1:9" x14ac:dyDescent="0.35">
      <c r="A50" t="s">
        <v>8</v>
      </c>
      <c r="B50" t="s">
        <v>9</v>
      </c>
      <c r="C50" t="s">
        <v>10</v>
      </c>
      <c r="D50" t="s">
        <v>11</v>
      </c>
      <c r="E50" t="s">
        <v>12</v>
      </c>
      <c r="F50" t="s">
        <v>13</v>
      </c>
      <c r="G50" t="s">
        <v>14</v>
      </c>
      <c r="H50">
        <f>C50*1</f>
        <v>8</v>
      </c>
      <c r="I50">
        <f>E50*-1</f>
        <v>5.73</v>
      </c>
    </row>
    <row r="51" spans="1:9" x14ac:dyDescent="0.35">
      <c r="A51" t="s">
        <v>294</v>
      </c>
      <c r="B51" t="s">
        <v>295</v>
      </c>
      <c r="C51" t="s">
        <v>30</v>
      </c>
      <c r="D51" t="s">
        <v>296</v>
      </c>
      <c r="E51" t="s">
        <v>297</v>
      </c>
      <c r="F51" t="s">
        <v>86</v>
      </c>
      <c r="G51" t="s">
        <v>184</v>
      </c>
      <c r="H51">
        <f>C51*1</f>
        <v>5</v>
      </c>
      <c r="I51">
        <f>E51*-1</f>
        <v>5.93</v>
      </c>
    </row>
    <row r="52" spans="1:9" x14ac:dyDescent="0.35">
      <c r="A52" t="s">
        <v>186</v>
      </c>
      <c r="B52" t="s">
        <v>187</v>
      </c>
      <c r="C52" t="s">
        <v>30</v>
      </c>
      <c r="D52" t="s">
        <v>72</v>
      </c>
      <c r="E52" t="s">
        <v>188</v>
      </c>
      <c r="F52" t="s">
        <v>189</v>
      </c>
      <c r="G52" t="s">
        <v>91</v>
      </c>
      <c r="H52">
        <f>C52*1</f>
        <v>5</v>
      </c>
      <c r="I52">
        <f>E52*-1</f>
        <v>6.2</v>
      </c>
    </row>
    <row r="53" spans="1:9" x14ac:dyDescent="0.35">
      <c r="A53" t="s">
        <v>247</v>
      </c>
      <c r="B53" t="s">
        <v>248</v>
      </c>
      <c r="C53" t="s">
        <v>206</v>
      </c>
      <c r="D53" t="s">
        <v>249</v>
      </c>
      <c r="E53" t="s">
        <v>250</v>
      </c>
      <c r="F53" t="s">
        <v>251</v>
      </c>
      <c r="G53" t="s">
        <v>176</v>
      </c>
      <c r="H53">
        <f>C53*1</f>
        <v>6</v>
      </c>
      <c r="I53">
        <f>E53*-1</f>
        <v>6.23</v>
      </c>
    </row>
    <row r="54" spans="1:9" x14ac:dyDescent="0.35">
      <c r="A54" t="s">
        <v>76</v>
      </c>
      <c r="B54" t="s">
        <v>77</v>
      </c>
      <c r="C54" t="s">
        <v>55</v>
      </c>
      <c r="D54" t="s">
        <v>78</v>
      </c>
      <c r="E54" t="s">
        <v>79</v>
      </c>
      <c r="F54" t="s">
        <v>80</v>
      </c>
      <c r="G54" t="s">
        <v>81</v>
      </c>
      <c r="H54">
        <f>C54*1</f>
        <v>3</v>
      </c>
      <c r="I54">
        <f>E54*-1</f>
        <v>6.36</v>
      </c>
    </row>
    <row r="55" spans="1:9" x14ac:dyDescent="0.35">
      <c r="A55" t="s">
        <v>268</v>
      </c>
      <c r="B55" t="s">
        <v>269</v>
      </c>
      <c r="C55" t="s">
        <v>30</v>
      </c>
      <c r="D55" t="s">
        <v>270</v>
      </c>
      <c r="E55" t="s">
        <v>271</v>
      </c>
      <c r="F55" t="s">
        <v>235</v>
      </c>
      <c r="G55" t="s">
        <v>57</v>
      </c>
      <c r="H55">
        <f>C55*1</f>
        <v>5</v>
      </c>
      <c r="I55">
        <f>E55*-1</f>
        <v>6.38</v>
      </c>
    </row>
    <row r="56" spans="1:9" x14ac:dyDescent="0.35">
      <c r="A56" t="s">
        <v>150</v>
      </c>
      <c r="B56" t="s">
        <v>151</v>
      </c>
      <c r="C56" t="s">
        <v>109</v>
      </c>
      <c r="D56" t="s">
        <v>152</v>
      </c>
      <c r="E56" t="s">
        <v>153</v>
      </c>
      <c r="F56" t="s">
        <v>20</v>
      </c>
      <c r="G56" t="s">
        <v>154</v>
      </c>
      <c r="H56">
        <f>C56*1</f>
        <v>9</v>
      </c>
      <c r="I56">
        <f>E56*-1</f>
        <v>6.66</v>
      </c>
    </row>
    <row r="57" spans="1:9" x14ac:dyDescent="0.35">
      <c r="A57" t="s">
        <v>243</v>
      </c>
      <c r="B57" t="s">
        <v>244</v>
      </c>
      <c r="C57" t="s">
        <v>206</v>
      </c>
      <c r="D57" t="s">
        <v>245</v>
      </c>
      <c r="E57" t="s">
        <v>246</v>
      </c>
      <c r="F57" t="s">
        <v>91</v>
      </c>
      <c r="G57" t="s">
        <v>44</v>
      </c>
      <c r="H57">
        <f>C57*1</f>
        <v>6</v>
      </c>
      <c r="I57">
        <f>E57*-1</f>
        <v>7.03</v>
      </c>
    </row>
    <row r="58" spans="1:9" x14ac:dyDescent="0.35">
      <c r="A58" t="s">
        <v>279</v>
      </c>
      <c r="B58" t="s">
        <v>280</v>
      </c>
      <c r="C58" t="s">
        <v>179</v>
      </c>
      <c r="D58" t="s">
        <v>27</v>
      </c>
      <c r="E58" t="s">
        <v>281</v>
      </c>
      <c r="F58" t="s">
        <v>282</v>
      </c>
      <c r="G58" t="s">
        <v>157</v>
      </c>
      <c r="H58">
        <f>C58*1</f>
        <v>7</v>
      </c>
      <c r="I58">
        <f>E58*-1</f>
        <v>7.68</v>
      </c>
    </row>
    <row r="59" spans="1:9" x14ac:dyDescent="0.35">
      <c r="A59" t="s">
        <v>177</v>
      </c>
      <c r="B59" t="s">
        <v>178</v>
      </c>
      <c r="C59" t="s">
        <v>179</v>
      </c>
      <c r="D59" t="s">
        <v>180</v>
      </c>
      <c r="E59" t="s">
        <v>181</v>
      </c>
      <c r="F59" t="s">
        <v>113</v>
      </c>
      <c r="G59" t="s">
        <v>149</v>
      </c>
      <c r="H59">
        <f>C59*1</f>
        <v>7</v>
      </c>
      <c r="I59">
        <f>E59*-1</f>
        <v>8.1199999999999992</v>
      </c>
    </row>
    <row r="60" spans="1:9" x14ac:dyDescent="0.35">
      <c r="A60" t="s">
        <v>254</v>
      </c>
      <c r="B60" t="s">
        <v>255</v>
      </c>
      <c r="C60" t="s">
        <v>10</v>
      </c>
      <c r="D60" t="s">
        <v>256</v>
      </c>
      <c r="E60" t="s">
        <v>257</v>
      </c>
      <c r="F60" t="s">
        <v>251</v>
      </c>
      <c r="G60" t="s">
        <v>129</v>
      </c>
      <c r="H60">
        <f>C60*1</f>
        <v>8</v>
      </c>
      <c r="I60">
        <f>E60*-1</f>
        <v>8.33</v>
      </c>
    </row>
    <row r="61" spans="1:9" x14ac:dyDescent="0.35">
      <c r="A61" t="s">
        <v>287</v>
      </c>
      <c r="B61" t="s">
        <v>288</v>
      </c>
      <c r="C61" t="s">
        <v>179</v>
      </c>
      <c r="D61" t="s">
        <v>289</v>
      </c>
      <c r="E61" t="s">
        <v>290</v>
      </c>
      <c r="F61" t="s">
        <v>189</v>
      </c>
      <c r="G61" t="s">
        <v>92</v>
      </c>
      <c r="H61">
        <f>C61*1</f>
        <v>7</v>
      </c>
      <c r="I61">
        <f>E61*-1</f>
        <v>8.6999999999999993</v>
      </c>
    </row>
    <row r="62" spans="1:9" x14ac:dyDescent="0.35">
      <c r="A62" t="s">
        <v>119</v>
      </c>
      <c r="B62" t="s">
        <v>120</v>
      </c>
      <c r="C62" t="s">
        <v>109</v>
      </c>
      <c r="D62" t="s">
        <v>121</v>
      </c>
      <c r="E62" t="s">
        <v>122</v>
      </c>
      <c r="F62" t="s">
        <v>123</v>
      </c>
      <c r="G62" t="s">
        <v>20</v>
      </c>
      <c r="H62">
        <f>C62*1</f>
        <v>9</v>
      </c>
      <c r="I62">
        <f>E62*-1</f>
        <v>8.91</v>
      </c>
    </row>
    <row r="63" spans="1:9" x14ac:dyDescent="0.35">
      <c r="A63" t="s">
        <v>107</v>
      </c>
      <c r="B63" t="s">
        <v>108</v>
      </c>
      <c r="C63" t="s">
        <v>109</v>
      </c>
      <c r="D63" t="s">
        <v>110</v>
      </c>
      <c r="E63" t="s">
        <v>111</v>
      </c>
      <c r="F63" t="s">
        <v>112</v>
      </c>
      <c r="G63" t="s">
        <v>113</v>
      </c>
      <c r="H63">
        <f>C63*1</f>
        <v>9</v>
      </c>
      <c r="I63">
        <f>E63*-1</f>
        <v>10.32</v>
      </c>
    </row>
    <row r="64" spans="1:9" x14ac:dyDescent="0.35">
      <c r="A64" t="s">
        <v>228</v>
      </c>
      <c r="B64" t="s">
        <v>229</v>
      </c>
      <c r="C64" t="s">
        <v>230</v>
      </c>
      <c r="D64" t="s">
        <v>231</v>
      </c>
      <c r="E64" t="s">
        <v>232</v>
      </c>
      <c r="F64" t="s">
        <v>56</v>
      </c>
      <c r="G64" t="s">
        <v>197</v>
      </c>
      <c r="H64">
        <f>C64*1</f>
        <v>11</v>
      </c>
      <c r="I64">
        <f>E64*-1</f>
        <v>11.3</v>
      </c>
    </row>
    <row r="65" spans="1:9" x14ac:dyDescent="0.35">
      <c r="A65" t="s">
        <v>22</v>
      </c>
      <c r="B65" t="s">
        <v>23</v>
      </c>
      <c r="C65" t="s">
        <v>10</v>
      </c>
      <c r="D65" t="s">
        <v>24</v>
      </c>
      <c r="E65" t="s">
        <v>25</v>
      </c>
      <c r="F65" t="s">
        <v>26</v>
      </c>
      <c r="G65" t="s">
        <v>27</v>
      </c>
      <c r="H65">
        <f>C65*1</f>
        <v>8</v>
      </c>
      <c r="I65">
        <f>E65*-1</f>
        <v>12.89</v>
      </c>
    </row>
    <row r="66" spans="1:9" x14ac:dyDescent="0.35">
      <c r="A66" t="s">
        <v>258</v>
      </c>
      <c r="B66" t="s">
        <v>259</v>
      </c>
      <c r="C66" t="s">
        <v>260</v>
      </c>
      <c r="D66" t="s">
        <v>261</v>
      </c>
      <c r="E66" t="s">
        <v>262</v>
      </c>
      <c r="F66" t="s">
        <v>104</v>
      </c>
      <c r="G66" t="s">
        <v>227</v>
      </c>
      <c r="H66">
        <f>C66*1</f>
        <v>14</v>
      </c>
      <c r="I66">
        <f>E66*-1</f>
        <v>14.07</v>
      </c>
    </row>
    <row r="67" spans="1:9" x14ac:dyDescent="0.35">
      <c r="A67" t="s">
        <v>141</v>
      </c>
      <c r="B67" t="s">
        <v>142</v>
      </c>
      <c r="C67" t="s">
        <v>143</v>
      </c>
      <c r="D67" t="s">
        <v>144</v>
      </c>
      <c r="E67" t="s">
        <v>145</v>
      </c>
      <c r="F67" t="s">
        <v>146</v>
      </c>
      <c r="G67" t="s">
        <v>89</v>
      </c>
      <c r="H67">
        <f>C67*1</f>
        <v>10</v>
      </c>
      <c r="I67">
        <f>E67*-1</f>
        <v>14.44</v>
      </c>
    </row>
    <row r="68" spans="1:9" x14ac:dyDescent="0.35">
      <c r="A68" t="s">
        <v>221</v>
      </c>
      <c r="B68" t="s">
        <v>222</v>
      </c>
      <c r="C68" t="s">
        <v>223</v>
      </c>
      <c r="D68" t="s">
        <v>224</v>
      </c>
      <c r="E68" t="s">
        <v>225</v>
      </c>
      <c r="F68" t="s">
        <v>226</v>
      </c>
      <c r="G68" t="s">
        <v>227</v>
      </c>
      <c r="H68">
        <f>C68*1</f>
        <v>16</v>
      </c>
      <c r="I68">
        <f>E68*-1</f>
        <v>14.89</v>
      </c>
    </row>
    <row r="69" spans="1:9" x14ac:dyDescent="0.35">
      <c r="A69" t="s">
        <v>114</v>
      </c>
      <c r="B69" t="s">
        <v>115</v>
      </c>
      <c r="C69" t="s">
        <v>109</v>
      </c>
      <c r="D69" t="s">
        <v>116</v>
      </c>
      <c r="E69" t="s">
        <v>117</v>
      </c>
      <c r="F69" t="s">
        <v>118</v>
      </c>
      <c r="G69" t="s">
        <v>70</v>
      </c>
      <c r="H69">
        <f>C69*1</f>
        <v>9</v>
      </c>
      <c r="I69">
        <f>E69*-1</f>
        <v>21.34</v>
      </c>
    </row>
  </sheetData>
  <sortState xmlns:xlrd2="http://schemas.microsoft.com/office/spreadsheetml/2017/richdata2" ref="A3:I70">
    <sortCondition ref="I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5C8A1-CEBB-4E52-8EC0-106200EF2008}">
  <dimension ref="A1:K78"/>
  <sheetViews>
    <sheetView topLeftCell="A61" workbookViewId="0">
      <selection activeCell="E66" sqref="E66"/>
    </sheetView>
  </sheetViews>
  <sheetFormatPr defaultRowHeight="14.5" x14ac:dyDescent="0.35"/>
  <sheetData>
    <row r="1" spans="1:11" x14ac:dyDescent="0.35">
      <c r="A1" t="s">
        <v>308</v>
      </c>
      <c r="B1" t="s">
        <v>309</v>
      </c>
      <c r="C1" t="s">
        <v>310</v>
      </c>
      <c r="D1" t="s">
        <v>311</v>
      </c>
      <c r="E1" t="s">
        <v>312</v>
      </c>
      <c r="F1" t="s">
        <v>313</v>
      </c>
      <c r="G1" t="s">
        <v>314</v>
      </c>
      <c r="H1" t="s">
        <v>315</v>
      </c>
      <c r="J1" t="s">
        <v>316</v>
      </c>
      <c r="K1">
        <f>COUNT(C2:C68)</f>
        <v>67</v>
      </c>
    </row>
    <row r="2" spans="1:11" x14ac:dyDescent="0.35">
      <c r="A2">
        <v>1</v>
      </c>
      <c r="B2" t="s">
        <v>73</v>
      </c>
      <c r="C2">
        <v>1</v>
      </c>
      <c r="D2">
        <f t="shared" ref="D2:D65" si="0">LOG(C2)</f>
        <v>0</v>
      </c>
      <c r="E2">
        <f t="shared" ref="E2:E65" si="1">(D2-$K$3)^2</f>
        <v>0.29501137188828497</v>
      </c>
      <c r="F2">
        <f t="shared" ref="F2:F65" si="2">(D2-$K$3)^3</f>
        <v>-0.16023527710895477</v>
      </c>
      <c r="G2">
        <f t="shared" ref="G2:G65" si="3">($K$1+1)/A2</f>
        <v>68</v>
      </c>
      <c r="H2">
        <f t="shared" ref="H2:H65" si="4">1/G2</f>
        <v>1.4705882352941176E-2</v>
      </c>
      <c r="J2" t="s">
        <v>317</v>
      </c>
      <c r="K2">
        <f>AVERAGE(C2:C68)</f>
        <v>4.3880597014925371</v>
      </c>
    </row>
    <row r="3" spans="1:11" x14ac:dyDescent="0.35">
      <c r="A3">
        <v>2</v>
      </c>
      <c r="B3" t="s">
        <v>147</v>
      </c>
      <c r="C3">
        <v>1</v>
      </c>
      <c r="D3">
        <f t="shared" si="0"/>
        <v>0</v>
      </c>
      <c r="E3">
        <f t="shared" si="1"/>
        <v>0.29501137188828497</v>
      </c>
      <c r="F3">
        <f t="shared" si="2"/>
        <v>-0.16023527710895477</v>
      </c>
      <c r="G3">
        <f t="shared" si="3"/>
        <v>34</v>
      </c>
      <c r="H3">
        <f t="shared" si="4"/>
        <v>2.9411764705882353E-2</v>
      </c>
      <c r="J3" t="s">
        <v>318</v>
      </c>
      <c r="K3">
        <f>AVERAGE(D2:D68)</f>
        <v>0.54314949313083682</v>
      </c>
    </row>
    <row r="4" spans="1:11" x14ac:dyDescent="0.35">
      <c r="A4">
        <v>3</v>
      </c>
      <c r="B4" t="s">
        <v>170</v>
      </c>
      <c r="C4">
        <v>1</v>
      </c>
      <c r="D4">
        <f t="shared" si="0"/>
        <v>0</v>
      </c>
      <c r="E4">
        <f t="shared" si="1"/>
        <v>0.29501137188828497</v>
      </c>
      <c r="F4">
        <f t="shared" si="2"/>
        <v>-0.16023527710895477</v>
      </c>
      <c r="G4">
        <f t="shared" si="3"/>
        <v>22.666666666666668</v>
      </c>
      <c r="H4">
        <f t="shared" si="4"/>
        <v>4.4117647058823525E-2</v>
      </c>
      <c r="J4" t="s">
        <v>319</v>
      </c>
      <c r="K4">
        <f>SUM(E2:E68)</f>
        <v>5.9058268871323722</v>
      </c>
    </row>
    <row r="5" spans="1:11" x14ac:dyDescent="0.35">
      <c r="A5">
        <v>4</v>
      </c>
      <c r="B5" t="s">
        <v>215</v>
      </c>
      <c r="C5">
        <v>1</v>
      </c>
      <c r="D5">
        <f t="shared" si="0"/>
        <v>0</v>
      </c>
      <c r="E5">
        <f t="shared" si="1"/>
        <v>0.29501137188828497</v>
      </c>
      <c r="F5">
        <f t="shared" si="2"/>
        <v>-0.16023527710895477</v>
      </c>
      <c r="G5">
        <f t="shared" si="3"/>
        <v>17</v>
      </c>
      <c r="H5">
        <f t="shared" si="4"/>
        <v>5.8823529411764705E-2</v>
      </c>
      <c r="J5" t="s">
        <v>320</v>
      </c>
      <c r="K5">
        <f>SUM(F2:F68)</f>
        <v>-2.9914386835087681E-2</v>
      </c>
    </row>
    <row r="6" spans="1:11" x14ac:dyDescent="0.35">
      <c r="A6">
        <v>5</v>
      </c>
      <c r="B6" t="s">
        <v>217</v>
      </c>
      <c r="C6">
        <v>1</v>
      </c>
      <c r="D6">
        <f t="shared" si="0"/>
        <v>0</v>
      </c>
      <c r="E6">
        <f t="shared" si="1"/>
        <v>0.29501137188828497</v>
      </c>
      <c r="F6">
        <f t="shared" si="2"/>
        <v>-0.16023527710895477</v>
      </c>
      <c r="G6">
        <f t="shared" si="3"/>
        <v>13.6</v>
      </c>
      <c r="H6">
        <f t="shared" si="4"/>
        <v>7.3529411764705885E-2</v>
      </c>
      <c r="J6" t="s">
        <v>321</v>
      </c>
      <c r="K6">
        <f>VAR(D2:D68)</f>
        <v>8.9482225562611678E-2</v>
      </c>
    </row>
    <row r="7" spans="1:11" x14ac:dyDescent="0.35">
      <c r="A7">
        <v>6</v>
      </c>
      <c r="B7" t="s">
        <v>219</v>
      </c>
      <c r="C7">
        <v>1</v>
      </c>
      <c r="D7">
        <f t="shared" si="0"/>
        <v>0</v>
      </c>
      <c r="E7">
        <f t="shared" si="1"/>
        <v>0.29501137188828497</v>
      </c>
      <c r="F7">
        <f t="shared" si="2"/>
        <v>-0.16023527710895477</v>
      </c>
      <c r="G7">
        <f t="shared" si="3"/>
        <v>11.333333333333334</v>
      </c>
      <c r="H7">
        <f t="shared" si="4"/>
        <v>8.8235294117647051E-2</v>
      </c>
      <c r="J7" t="s">
        <v>322</v>
      </c>
      <c r="K7">
        <f>STDEV(D2:D68)</f>
        <v>0.29913579786212763</v>
      </c>
    </row>
    <row r="8" spans="1:11" x14ac:dyDescent="0.35">
      <c r="A8">
        <v>7</v>
      </c>
      <c r="B8" t="s">
        <v>263</v>
      </c>
      <c r="C8">
        <v>1</v>
      </c>
      <c r="D8">
        <f t="shared" si="0"/>
        <v>0</v>
      </c>
      <c r="E8">
        <f t="shared" si="1"/>
        <v>0.29501137188828497</v>
      </c>
      <c r="F8">
        <f t="shared" si="2"/>
        <v>-0.16023527710895477</v>
      </c>
      <c r="G8">
        <f t="shared" si="3"/>
        <v>9.7142857142857135</v>
      </c>
      <c r="H8">
        <f t="shared" si="4"/>
        <v>0.10294117647058824</v>
      </c>
      <c r="J8" t="s">
        <v>323</v>
      </c>
      <c r="K8">
        <f>SKEW(D2:D68)</f>
        <v>-1.7453898665683684E-2</v>
      </c>
    </row>
    <row r="9" spans="1:11" x14ac:dyDescent="0.35">
      <c r="A9">
        <v>8</v>
      </c>
      <c r="B9" t="s">
        <v>41</v>
      </c>
      <c r="C9">
        <v>2</v>
      </c>
      <c r="D9">
        <f t="shared" si="0"/>
        <v>0.3010299956639812</v>
      </c>
      <c r="E9">
        <f t="shared" si="1"/>
        <v>5.8621851053602708E-2</v>
      </c>
      <c r="F9">
        <f t="shared" si="2"/>
        <v>-1.4193493117675149E-2</v>
      </c>
      <c r="G9">
        <f t="shared" si="3"/>
        <v>8.5</v>
      </c>
      <c r="H9">
        <f t="shared" si="4"/>
        <v>0.11764705882352941</v>
      </c>
      <c r="J9" t="s">
        <v>324</v>
      </c>
      <c r="K9">
        <v>0</v>
      </c>
    </row>
    <row r="10" spans="1:11" x14ac:dyDescent="0.35">
      <c r="A10">
        <v>9</v>
      </c>
      <c r="B10" t="s">
        <v>60</v>
      </c>
      <c r="C10">
        <v>2</v>
      </c>
      <c r="D10">
        <f t="shared" si="0"/>
        <v>0.3010299956639812</v>
      </c>
      <c r="E10">
        <f t="shared" si="1"/>
        <v>5.8621851053602708E-2</v>
      </c>
      <c r="F10">
        <f t="shared" si="2"/>
        <v>-1.4193493117675149E-2</v>
      </c>
      <c r="G10">
        <f t="shared" si="3"/>
        <v>7.5555555555555554</v>
      </c>
      <c r="H10">
        <f t="shared" si="4"/>
        <v>0.13235294117647059</v>
      </c>
      <c r="J10" t="s">
        <v>325</v>
      </c>
      <c r="K10">
        <v>-0.1</v>
      </c>
    </row>
    <row r="11" spans="1:11" x14ac:dyDescent="0.35">
      <c r="A11">
        <v>10</v>
      </c>
      <c r="B11" t="s">
        <v>64</v>
      </c>
      <c r="C11">
        <v>2</v>
      </c>
      <c r="D11">
        <f t="shared" si="0"/>
        <v>0.3010299956639812</v>
      </c>
      <c r="E11">
        <f t="shared" si="1"/>
        <v>5.8621851053602708E-2</v>
      </c>
      <c r="F11">
        <f t="shared" si="2"/>
        <v>-1.4193493117675149E-2</v>
      </c>
      <c r="G11">
        <f t="shared" si="3"/>
        <v>6.8</v>
      </c>
      <c r="H11">
        <f t="shared" si="4"/>
        <v>0.14705882352941177</v>
      </c>
    </row>
    <row r="12" spans="1:11" x14ac:dyDescent="0.35">
      <c r="A12">
        <v>11</v>
      </c>
      <c r="B12" t="s">
        <v>68</v>
      </c>
      <c r="C12">
        <v>2</v>
      </c>
      <c r="D12">
        <f t="shared" si="0"/>
        <v>0.3010299956639812</v>
      </c>
      <c r="E12">
        <f t="shared" si="1"/>
        <v>5.8621851053602708E-2</v>
      </c>
      <c r="F12">
        <f t="shared" si="2"/>
        <v>-1.4193493117675149E-2</v>
      </c>
      <c r="G12">
        <f t="shared" si="3"/>
        <v>6.1818181818181817</v>
      </c>
      <c r="H12">
        <f t="shared" si="4"/>
        <v>0.16176470588235295</v>
      </c>
    </row>
    <row r="13" spans="1:11" x14ac:dyDescent="0.35">
      <c r="A13">
        <v>12</v>
      </c>
      <c r="B13" t="s">
        <v>102</v>
      </c>
      <c r="C13">
        <v>2</v>
      </c>
      <c r="D13">
        <f t="shared" si="0"/>
        <v>0.3010299956639812</v>
      </c>
      <c r="E13">
        <f t="shared" si="1"/>
        <v>5.8621851053602708E-2</v>
      </c>
      <c r="F13">
        <f t="shared" si="2"/>
        <v>-1.4193493117675149E-2</v>
      </c>
      <c r="G13">
        <f t="shared" si="3"/>
        <v>5.666666666666667</v>
      </c>
      <c r="H13">
        <f t="shared" si="4"/>
        <v>0.1764705882352941</v>
      </c>
    </row>
    <row r="14" spans="1:11" x14ac:dyDescent="0.35">
      <c r="A14">
        <v>13</v>
      </c>
      <c r="B14" t="s">
        <v>124</v>
      </c>
      <c r="C14">
        <v>2</v>
      </c>
      <c r="D14">
        <f t="shared" si="0"/>
        <v>0.3010299956639812</v>
      </c>
      <c r="E14">
        <f t="shared" si="1"/>
        <v>5.8621851053602708E-2</v>
      </c>
      <c r="F14">
        <f t="shared" si="2"/>
        <v>-1.4193493117675149E-2</v>
      </c>
      <c r="G14">
        <f t="shared" si="3"/>
        <v>5.2307692307692308</v>
      </c>
      <c r="H14">
        <f t="shared" si="4"/>
        <v>0.19117647058823528</v>
      </c>
    </row>
    <row r="15" spans="1:11" x14ac:dyDescent="0.35">
      <c r="A15">
        <v>14</v>
      </c>
      <c r="B15" t="s">
        <v>133</v>
      </c>
      <c r="C15">
        <v>2</v>
      </c>
      <c r="D15">
        <f t="shared" si="0"/>
        <v>0.3010299956639812</v>
      </c>
      <c r="E15">
        <f t="shared" si="1"/>
        <v>5.8621851053602708E-2</v>
      </c>
      <c r="F15">
        <f t="shared" si="2"/>
        <v>-1.4193493117675149E-2</v>
      </c>
      <c r="G15">
        <f t="shared" si="3"/>
        <v>4.8571428571428568</v>
      </c>
      <c r="H15">
        <f t="shared" si="4"/>
        <v>0.20588235294117649</v>
      </c>
    </row>
    <row r="16" spans="1:11" x14ac:dyDescent="0.35">
      <c r="A16">
        <v>15</v>
      </c>
      <c r="B16" t="s">
        <v>155</v>
      </c>
      <c r="C16">
        <v>2</v>
      </c>
      <c r="D16">
        <f t="shared" si="0"/>
        <v>0.3010299956639812</v>
      </c>
      <c r="E16">
        <f t="shared" si="1"/>
        <v>5.8621851053602708E-2</v>
      </c>
      <c r="F16">
        <f t="shared" si="2"/>
        <v>-1.4193493117675149E-2</v>
      </c>
      <c r="G16">
        <f t="shared" si="3"/>
        <v>4.5333333333333332</v>
      </c>
      <c r="H16">
        <f t="shared" si="4"/>
        <v>0.22058823529411764</v>
      </c>
    </row>
    <row r="17" spans="1:8" x14ac:dyDescent="0.35">
      <c r="A17">
        <v>16</v>
      </c>
      <c r="B17" t="s">
        <v>167</v>
      </c>
      <c r="C17">
        <v>2</v>
      </c>
      <c r="D17">
        <f t="shared" si="0"/>
        <v>0.3010299956639812</v>
      </c>
      <c r="E17">
        <f t="shared" si="1"/>
        <v>5.8621851053602708E-2</v>
      </c>
      <c r="F17">
        <f t="shared" si="2"/>
        <v>-1.4193493117675149E-2</v>
      </c>
      <c r="G17">
        <f t="shared" si="3"/>
        <v>4.25</v>
      </c>
      <c r="H17">
        <f t="shared" si="4"/>
        <v>0.23529411764705882</v>
      </c>
    </row>
    <row r="18" spans="1:8" x14ac:dyDescent="0.35">
      <c r="A18">
        <v>17</v>
      </c>
      <c r="B18" t="s">
        <v>173</v>
      </c>
      <c r="C18">
        <v>2</v>
      </c>
      <c r="D18">
        <f t="shared" si="0"/>
        <v>0.3010299956639812</v>
      </c>
      <c r="E18">
        <f t="shared" si="1"/>
        <v>5.8621851053602708E-2</v>
      </c>
      <c r="F18">
        <f t="shared" si="2"/>
        <v>-1.4193493117675149E-2</v>
      </c>
      <c r="G18">
        <f t="shared" si="3"/>
        <v>4</v>
      </c>
      <c r="H18">
        <f t="shared" si="4"/>
        <v>0.25</v>
      </c>
    </row>
    <row r="19" spans="1:8" x14ac:dyDescent="0.35">
      <c r="A19">
        <v>18</v>
      </c>
      <c r="B19" t="s">
        <v>182</v>
      </c>
      <c r="C19">
        <v>2</v>
      </c>
      <c r="D19">
        <f t="shared" si="0"/>
        <v>0.3010299956639812</v>
      </c>
      <c r="E19">
        <f t="shared" si="1"/>
        <v>5.8621851053602708E-2</v>
      </c>
      <c r="F19">
        <f t="shared" si="2"/>
        <v>-1.4193493117675149E-2</v>
      </c>
      <c r="G19">
        <f t="shared" si="3"/>
        <v>3.7777777777777777</v>
      </c>
      <c r="H19">
        <f t="shared" si="4"/>
        <v>0.26470588235294118</v>
      </c>
    </row>
    <row r="20" spans="1:8" x14ac:dyDescent="0.35">
      <c r="A20">
        <v>19</v>
      </c>
      <c r="B20" t="s">
        <v>190</v>
      </c>
      <c r="C20">
        <v>2</v>
      </c>
      <c r="D20">
        <f t="shared" si="0"/>
        <v>0.3010299956639812</v>
      </c>
      <c r="E20">
        <f t="shared" si="1"/>
        <v>5.8621851053602708E-2</v>
      </c>
      <c r="F20">
        <f t="shared" si="2"/>
        <v>-1.4193493117675149E-2</v>
      </c>
      <c r="G20">
        <f t="shared" si="3"/>
        <v>3.5789473684210527</v>
      </c>
      <c r="H20">
        <f t="shared" si="4"/>
        <v>0.27941176470588236</v>
      </c>
    </row>
    <row r="21" spans="1:8" x14ac:dyDescent="0.35">
      <c r="A21">
        <v>20</v>
      </c>
      <c r="B21" t="s">
        <v>265</v>
      </c>
      <c r="C21">
        <v>2</v>
      </c>
      <c r="D21">
        <f t="shared" si="0"/>
        <v>0.3010299956639812</v>
      </c>
      <c r="E21">
        <f t="shared" si="1"/>
        <v>5.8621851053602708E-2</v>
      </c>
      <c r="F21">
        <f t="shared" si="2"/>
        <v>-1.4193493117675149E-2</v>
      </c>
      <c r="G21">
        <f t="shared" si="3"/>
        <v>3.4</v>
      </c>
      <c r="H21">
        <f t="shared" si="4"/>
        <v>0.29411764705882354</v>
      </c>
    </row>
    <row r="22" spans="1:8" x14ac:dyDescent="0.35">
      <c r="A22">
        <v>21</v>
      </c>
      <c r="B22" t="s">
        <v>272</v>
      </c>
      <c r="C22">
        <v>2</v>
      </c>
      <c r="D22">
        <f t="shared" si="0"/>
        <v>0.3010299956639812</v>
      </c>
      <c r="E22">
        <f t="shared" si="1"/>
        <v>5.8621851053602708E-2</v>
      </c>
      <c r="F22">
        <f t="shared" si="2"/>
        <v>-1.4193493117675149E-2</v>
      </c>
      <c r="G22">
        <f t="shared" si="3"/>
        <v>3.2380952380952381</v>
      </c>
      <c r="H22">
        <f t="shared" si="4"/>
        <v>0.30882352941176472</v>
      </c>
    </row>
    <row r="23" spans="1:8" x14ac:dyDescent="0.35">
      <c r="A23">
        <v>22</v>
      </c>
      <c r="B23" t="s">
        <v>53</v>
      </c>
      <c r="C23">
        <v>3</v>
      </c>
      <c r="D23">
        <f t="shared" si="0"/>
        <v>0.47712125471966244</v>
      </c>
      <c r="E23">
        <f t="shared" si="1"/>
        <v>4.3597282676828848E-3</v>
      </c>
      <c r="F23">
        <f t="shared" si="2"/>
        <v>-2.8786517746650183E-4</v>
      </c>
      <c r="G23">
        <f t="shared" si="3"/>
        <v>3.0909090909090908</v>
      </c>
      <c r="H23">
        <f t="shared" si="4"/>
        <v>0.3235294117647059</v>
      </c>
    </row>
    <row r="24" spans="1:8" x14ac:dyDescent="0.35">
      <c r="A24">
        <v>23</v>
      </c>
      <c r="B24" t="s">
        <v>76</v>
      </c>
      <c r="C24">
        <v>3</v>
      </c>
      <c r="D24">
        <f t="shared" si="0"/>
        <v>0.47712125471966244</v>
      </c>
      <c r="E24">
        <f t="shared" si="1"/>
        <v>4.3597282676828848E-3</v>
      </c>
      <c r="F24">
        <f t="shared" si="2"/>
        <v>-2.8786517746650183E-4</v>
      </c>
      <c r="G24">
        <f t="shared" si="3"/>
        <v>2.9565217391304346</v>
      </c>
      <c r="H24">
        <f t="shared" si="4"/>
        <v>0.33823529411764708</v>
      </c>
    </row>
    <row r="25" spans="1:8" x14ac:dyDescent="0.35">
      <c r="A25">
        <v>24</v>
      </c>
      <c r="B25" t="s">
        <v>87</v>
      </c>
      <c r="C25">
        <v>3</v>
      </c>
      <c r="D25">
        <f t="shared" si="0"/>
        <v>0.47712125471966244</v>
      </c>
      <c r="E25">
        <f t="shared" si="1"/>
        <v>4.3597282676828848E-3</v>
      </c>
      <c r="F25">
        <f t="shared" si="2"/>
        <v>-2.8786517746650183E-4</v>
      </c>
      <c r="G25">
        <f t="shared" si="3"/>
        <v>2.8333333333333335</v>
      </c>
      <c r="H25">
        <f t="shared" si="4"/>
        <v>0.3529411764705882</v>
      </c>
    </row>
    <row r="26" spans="1:8" x14ac:dyDescent="0.35">
      <c r="A26">
        <v>25</v>
      </c>
      <c r="B26" t="s">
        <v>93</v>
      </c>
      <c r="C26">
        <v>3</v>
      </c>
      <c r="D26">
        <f t="shared" si="0"/>
        <v>0.47712125471966244</v>
      </c>
      <c r="E26">
        <f t="shared" si="1"/>
        <v>4.3597282676828848E-3</v>
      </c>
      <c r="F26">
        <f t="shared" si="2"/>
        <v>-2.8786517746650183E-4</v>
      </c>
      <c r="G26">
        <f t="shared" si="3"/>
        <v>2.72</v>
      </c>
      <c r="H26">
        <f t="shared" si="4"/>
        <v>0.36764705882352938</v>
      </c>
    </row>
    <row r="27" spans="1:8" x14ac:dyDescent="0.35">
      <c r="A27">
        <v>26</v>
      </c>
      <c r="B27" t="s">
        <v>97</v>
      </c>
      <c r="C27">
        <v>3</v>
      </c>
      <c r="D27">
        <f t="shared" si="0"/>
        <v>0.47712125471966244</v>
      </c>
      <c r="E27">
        <f t="shared" si="1"/>
        <v>4.3597282676828848E-3</v>
      </c>
      <c r="F27">
        <f t="shared" si="2"/>
        <v>-2.8786517746650183E-4</v>
      </c>
      <c r="G27">
        <f t="shared" si="3"/>
        <v>2.6153846153846154</v>
      </c>
      <c r="H27">
        <f t="shared" si="4"/>
        <v>0.38235294117647056</v>
      </c>
    </row>
    <row r="28" spans="1:8" x14ac:dyDescent="0.35">
      <c r="A28">
        <v>27</v>
      </c>
      <c r="B28" t="s">
        <v>127</v>
      </c>
      <c r="C28">
        <v>3</v>
      </c>
      <c r="D28">
        <f t="shared" si="0"/>
        <v>0.47712125471966244</v>
      </c>
      <c r="E28">
        <f t="shared" si="1"/>
        <v>4.3597282676828848E-3</v>
      </c>
      <c r="F28">
        <f t="shared" si="2"/>
        <v>-2.8786517746650183E-4</v>
      </c>
      <c r="G28">
        <f t="shared" si="3"/>
        <v>2.5185185185185186</v>
      </c>
      <c r="H28">
        <f t="shared" si="4"/>
        <v>0.39705882352941174</v>
      </c>
    </row>
    <row r="29" spans="1:8" x14ac:dyDescent="0.35">
      <c r="A29">
        <v>28</v>
      </c>
      <c r="B29" t="s">
        <v>164</v>
      </c>
      <c r="C29">
        <v>3</v>
      </c>
      <c r="D29">
        <f t="shared" si="0"/>
        <v>0.47712125471966244</v>
      </c>
      <c r="E29">
        <f t="shared" si="1"/>
        <v>4.3597282676828848E-3</v>
      </c>
      <c r="F29">
        <f t="shared" si="2"/>
        <v>-2.8786517746650183E-4</v>
      </c>
      <c r="G29">
        <f t="shared" si="3"/>
        <v>2.4285714285714284</v>
      </c>
      <c r="H29">
        <f t="shared" si="4"/>
        <v>0.41176470588235298</v>
      </c>
    </row>
    <row r="30" spans="1:8" x14ac:dyDescent="0.35">
      <c r="A30">
        <v>29</v>
      </c>
      <c r="B30" t="s">
        <v>193</v>
      </c>
      <c r="C30">
        <v>3</v>
      </c>
      <c r="D30">
        <f t="shared" si="0"/>
        <v>0.47712125471966244</v>
      </c>
      <c r="E30">
        <f t="shared" si="1"/>
        <v>4.3597282676828848E-3</v>
      </c>
      <c r="F30">
        <f t="shared" si="2"/>
        <v>-2.8786517746650183E-4</v>
      </c>
      <c r="G30">
        <f t="shared" si="3"/>
        <v>2.3448275862068964</v>
      </c>
      <c r="H30">
        <f t="shared" si="4"/>
        <v>0.42647058823529416</v>
      </c>
    </row>
    <row r="31" spans="1:8" x14ac:dyDescent="0.35">
      <c r="A31">
        <v>30</v>
      </c>
      <c r="B31" t="s">
        <v>209</v>
      </c>
      <c r="C31">
        <v>3</v>
      </c>
      <c r="D31">
        <f t="shared" si="0"/>
        <v>0.47712125471966244</v>
      </c>
      <c r="E31">
        <f t="shared" si="1"/>
        <v>4.3597282676828848E-3</v>
      </c>
      <c r="F31">
        <f t="shared" si="2"/>
        <v>-2.8786517746650183E-4</v>
      </c>
      <c r="G31">
        <f t="shared" si="3"/>
        <v>2.2666666666666666</v>
      </c>
      <c r="H31">
        <f t="shared" si="4"/>
        <v>0.44117647058823528</v>
      </c>
    </row>
    <row r="32" spans="1:8" x14ac:dyDescent="0.35">
      <c r="A32">
        <v>31</v>
      </c>
      <c r="B32" t="s">
        <v>238</v>
      </c>
      <c r="C32">
        <v>3</v>
      </c>
      <c r="D32">
        <f t="shared" si="0"/>
        <v>0.47712125471966244</v>
      </c>
      <c r="E32">
        <f t="shared" si="1"/>
        <v>4.3597282676828848E-3</v>
      </c>
      <c r="F32">
        <f t="shared" si="2"/>
        <v>-2.8786517746650183E-4</v>
      </c>
      <c r="G32">
        <f t="shared" si="3"/>
        <v>2.193548387096774</v>
      </c>
      <c r="H32">
        <f t="shared" si="4"/>
        <v>0.45588235294117652</v>
      </c>
    </row>
    <row r="33" spans="1:8" x14ac:dyDescent="0.35">
      <c r="A33">
        <v>32</v>
      </c>
      <c r="B33" t="s">
        <v>252</v>
      </c>
      <c r="C33">
        <v>3</v>
      </c>
      <c r="D33">
        <f t="shared" si="0"/>
        <v>0.47712125471966244</v>
      </c>
      <c r="E33">
        <f t="shared" si="1"/>
        <v>4.3597282676828848E-3</v>
      </c>
      <c r="F33">
        <f t="shared" si="2"/>
        <v>-2.8786517746650183E-4</v>
      </c>
      <c r="G33">
        <f t="shared" si="3"/>
        <v>2.125</v>
      </c>
      <c r="H33">
        <f t="shared" si="4"/>
        <v>0.47058823529411764</v>
      </c>
    </row>
    <row r="34" spans="1:8" x14ac:dyDescent="0.35">
      <c r="A34">
        <v>33</v>
      </c>
      <c r="B34" t="s">
        <v>274</v>
      </c>
      <c r="C34">
        <v>3</v>
      </c>
      <c r="D34">
        <f t="shared" si="0"/>
        <v>0.47712125471966244</v>
      </c>
      <c r="E34">
        <f t="shared" si="1"/>
        <v>4.3597282676828848E-3</v>
      </c>
      <c r="F34">
        <f t="shared" si="2"/>
        <v>-2.8786517746650183E-4</v>
      </c>
      <c r="G34">
        <f t="shared" si="3"/>
        <v>2.0606060606060606</v>
      </c>
      <c r="H34">
        <f t="shared" si="4"/>
        <v>0.48529411764705882</v>
      </c>
    </row>
    <row r="35" spans="1:8" x14ac:dyDescent="0.35">
      <c r="A35">
        <v>34</v>
      </c>
      <c r="B35" t="s">
        <v>298</v>
      </c>
      <c r="C35">
        <v>3</v>
      </c>
      <c r="D35">
        <f t="shared" si="0"/>
        <v>0.47712125471966244</v>
      </c>
      <c r="E35">
        <f t="shared" si="1"/>
        <v>4.3597282676828848E-3</v>
      </c>
      <c r="F35">
        <f t="shared" si="2"/>
        <v>-2.8786517746650183E-4</v>
      </c>
      <c r="G35">
        <f t="shared" si="3"/>
        <v>2</v>
      </c>
      <c r="H35">
        <f t="shared" si="4"/>
        <v>0.5</v>
      </c>
    </row>
    <row r="36" spans="1:8" x14ac:dyDescent="0.35">
      <c r="A36">
        <v>35</v>
      </c>
      <c r="B36" t="s">
        <v>300</v>
      </c>
      <c r="C36">
        <v>3</v>
      </c>
      <c r="D36">
        <f t="shared" si="0"/>
        <v>0.47712125471966244</v>
      </c>
      <c r="E36">
        <f t="shared" si="1"/>
        <v>4.3597282676828848E-3</v>
      </c>
      <c r="F36">
        <f t="shared" si="2"/>
        <v>-2.8786517746650183E-4</v>
      </c>
      <c r="G36">
        <f t="shared" si="3"/>
        <v>1.9428571428571428</v>
      </c>
      <c r="H36">
        <f t="shared" si="4"/>
        <v>0.51470588235294124</v>
      </c>
    </row>
    <row r="37" spans="1:8" x14ac:dyDescent="0.35">
      <c r="A37">
        <v>36</v>
      </c>
      <c r="B37" t="s">
        <v>15</v>
      </c>
      <c r="C37">
        <v>4</v>
      </c>
      <c r="D37">
        <f t="shared" si="0"/>
        <v>0.6020599913279624</v>
      </c>
      <c r="E37">
        <f t="shared" si="1"/>
        <v>3.4704467978335352E-3</v>
      </c>
      <c r="F37">
        <f t="shared" si="2"/>
        <v>2.0444574982699269E-4</v>
      </c>
      <c r="G37">
        <f t="shared" si="3"/>
        <v>1.8888888888888888</v>
      </c>
      <c r="H37">
        <f t="shared" si="4"/>
        <v>0.52941176470588236</v>
      </c>
    </row>
    <row r="38" spans="1:8" x14ac:dyDescent="0.35">
      <c r="A38">
        <v>37</v>
      </c>
      <c r="B38" t="s">
        <v>35</v>
      </c>
      <c r="C38">
        <v>4</v>
      </c>
      <c r="D38">
        <f t="shared" si="0"/>
        <v>0.6020599913279624</v>
      </c>
      <c r="E38">
        <f t="shared" si="1"/>
        <v>3.4704467978335352E-3</v>
      </c>
      <c r="F38">
        <f t="shared" si="2"/>
        <v>2.0444574982699269E-4</v>
      </c>
      <c r="G38">
        <f t="shared" si="3"/>
        <v>1.8378378378378379</v>
      </c>
      <c r="H38">
        <f t="shared" si="4"/>
        <v>0.54411764705882348</v>
      </c>
    </row>
    <row r="39" spans="1:8" x14ac:dyDescent="0.35">
      <c r="A39">
        <v>38</v>
      </c>
      <c r="B39" t="s">
        <v>47</v>
      </c>
      <c r="C39">
        <v>4</v>
      </c>
      <c r="D39">
        <f t="shared" si="0"/>
        <v>0.6020599913279624</v>
      </c>
      <c r="E39">
        <f t="shared" si="1"/>
        <v>3.4704467978335352E-3</v>
      </c>
      <c r="F39">
        <f t="shared" si="2"/>
        <v>2.0444574982699269E-4</v>
      </c>
      <c r="G39">
        <f t="shared" si="3"/>
        <v>1.7894736842105263</v>
      </c>
      <c r="H39">
        <f t="shared" si="4"/>
        <v>0.55882352941176472</v>
      </c>
    </row>
    <row r="40" spans="1:8" x14ac:dyDescent="0.35">
      <c r="A40">
        <v>39</v>
      </c>
      <c r="B40" t="s">
        <v>82</v>
      </c>
      <c r="C40">
        <v>4</v>
      </c>
      <c r="D40">
        <f t="shared" si="0"/>
        <v>0.6020599913279624</v>
      </c>
      <c r="E40">
        <f t="shared" si="1"/>
        <v>3.4704467978335352E-3</v>
      </c>
      <c r="F40">
        <f t="shared" si="2"/>
        <v>2.0444574982699269E-4</v>
      </c>
      <c r="G40">
        <f t="shared" si="3"/>
        <v>1.7435897435897436</v>
      </c>
      <c r="H40">
        <f t="shared" si="4"/>
        <v>0.57352941176470584</v>
      </c>
    </row>
    <row r="41" spans="1:8" x14ac:dyDescent="0.35">
      <c r="A41">
        <v>40</v>
      </c>
      <c r="B41" t="s">
        <v>137</v>
      </c>
      <c r="C41">
        <v>4</v>
      </c>
      <c r="D41">
        <f t="shared" si="0"/>
        <v>0.6020599913279624</v>
      </c>
      <c r="E41">
        <f t="shared" si="1"/>
        <v>3.4704467978335352E-3</v>
      </c>
      <c r="F41">
        <f t="shared" si="2"/>
        <v>2.0444574982699269E-4</v>
      </c>
      <c r="G41">
        <f t="shared" si="3"/>
        <v>1.7</v>
      </c>
      <c r="H41">
        <f t="shared" si="4"/>
        <v>0.58823529411764708</v>
      </c>
    </row>
    <row r="42" spans="1:8" x14ac:dyDescent="0.35">
      <c r="A42">
        <v>41</v>
      </c>
      <c r="B42" t="s">
        <v>233</v>
      </c>
      <c r="C42">
        <v>4</v>
      </c>
      <c r="D42">
        <f t="shared" si="0"/>
        <v>0.6020599913279624</v>
      </c>
      <c r="E42">
        <f t="shared" si="1"/>
        <v>3.4704467978335352E-3</v>
      </c>
      <c r="F42">
        <f t="shared" si="2"/>
        <v>2.0444574982699269E-4</v>
      </c>
      <c r="G42">
        <f t="shared" si="3"/>
        <v>1.6585365853658536</v>
      </c>
      <c r="H42">
        <f t="shared" si="4"/>
        <v>0.60294117647058831</v>
      </c>
    </row>
    <row r="43" spans="1:8" x14ac:dyDescent="0.35">
      <c r="A43">
        <v>42</v>
      </c>
      <c r="B43" t="s">
        <v>283</v>
      </c>
      <c r="C43">
        <v>4</v>
      </c>
      <c r="D43">
        <f t="shared" si="0"/>
        <v>0.6020599913279624</v>
      </c>
      <c r="E43">
        <f t="shared" si="1"/>
        <v>3.4704467978335352E-3</v>
      </c>
      <c r="F43">
        <f t="shared" si="2"/>
        <v>2.0444574982699269E-4</v>
      </c>
      <c r="G43">
        <f t="shared" si="3"/>
        <v>1.6190476190476191</v>
      </c>
      <c r="H43">
        <f t="shared" si="4"/>
        <v>0.61764705882352944</v>
      </c>
    </row>
    <row r="44" spans="1:8" x14ac:dyDescent="0.35">
      <c r="A44">
        <v>43</v>
      </c>
      <c r="B44" t="s">
        <v>291</v>
      </c>
      <c r="C44">
        <v>4</v>
      </c>
      <c r="D44">
        <f t="shared" si="0"/>
        <v>0.6020599913279624</v>
      </c>
      <c r="E44">
        <f t="shared" si="1"/>
        <v>3.4704467978335352E-3</v>
      </c>
      <c r="F44">
        <f t="shared" si="2"/>
        <v>2.0444574982699269E-4</v>
      </c>
      <c r="G44">
        <f t="shared" si="3"/>
        <v>1.5813953488372092</v>
      </c>
      <c r="H44">
        <f t="shared" si="4"/>
        <v>0.63235294117647067</v>
      </c>
    </row>
    <row r="45" spans="1:8" x14ac:dyDescent="0.35">
      <c r="A45">
        <v>44</v>
      </c>
      <c r="B45" t="s">
        <v>28</v>
      </c>
      <c r="C45">
        <v>5</v>
      </c>
      <c r="D45">
        <f t="shared" si="0"/>
        <v>0.69897000433601886</v>
      </c>
      <c r="E45">
        <f t="shared" si="1"/>
        <v>2.4280031712244261E-2</v>
      </c>
      <c r="F45">
        <f t="shared" si="2"/>
        <v>3.7833269534799318E-3</v>
      </c>
      <c r="G45">
        <f t="shared" si="3"/>
        <v>1.5454545454545454</v>
      </c>
      <c r="H45">
        <f t="shared" si="4"/>
        <v>0.6470588235294118</v>
      </c>
    </row>
    <row r="46" spans="1:8" x14ac:dyDescent="0.35">
      <c r="A46">
        <v>45</v>
      </c>
      <c r="B46" t="s">
        <v>159</v>
      </c>
      <c r="C46">
        <v>5</v>
      </c>
      <c r="D46">
        <f t="shared" si="0"/>
        <v>0.69897000433601886</v>
      </c>
      <c r="E46">
        <f t="shared" si="1"/>
        <v>2.4280031712244261E-2</v>
      </c>
      <c r="F46">
        <f t="shared" si="2"/>
        <v>3.7833269534799318E-3</v>
      </c>
      <c r="G46">
        <f t="shared" si="3"/>
        <v>1.5111111111111111</v>
      </c>
      <c r="H46">
        <f t="shared" si="4"/>
        <v>0.66176470588235292</v>
      </c>
    </row>
    <row r="47" spans="1:8" x14ac:dyDescent="0.35">
      <c r="A47">
        <v>46</v>
      </c>
      <c r="B47" t="s">
        <v>186</v>
      </c>
      <c r="C47">
        <v>5</v>
      </c>
      <c r="D47">
        <f t="shared" si="0"/>
        <v>0.69897000433601886</v>
      </c>
      <c r="E47">
        <f t="shared" si="1"/>
        <v>2.4280031712244261E-2</v>
      </c>
      <c r="F47">
        <f t="shared" si="2"/>
        <v>3.7833269534799318E-3</v>
      </c>
      <c r="G47">
        <f t="shared" si="3"/>
        <v>1.4782608695652173</v>
      </c>
      <c r="H47">
        <f t="shared" si="4"/>
        <v>0.67647058823529416</v>
      </c>
    </row>
    <row r="48" spans="1:8" x14ac:dyDescent="0.35">
      <c r="A48">
        <v>47</v>
      </c>
      <c r="B48" t="s">
        <v>199</v>
      </c>
      <c r="C48">
        <v>5</v>
      </c>
      <c r="D48">
        <f t="shared" si="0"/>
        <v>0.69897000433601886</v>
      </c>
      <c r="E48">
        <f t="shared" si="1"/>
        <v>2.4280031712244261E-2</v>
      </c>
      <c r="F48">
        <f t="shared" si="2"/>
        <v>3.7833269534799318E-3</v>
      </c>
      <c r="G48">
        <f t="shared" si="3"/>
        <v>1.446808510638298</v>
      </c>
      <c r="H48">
        <f t="shared" si="4"/>
        <v>0.69117647058823528</v>
      </c>
    </row>
    <row r="49" spans="1:8" x14ac:dyDescent="0.35">
      <c r="A49">
        <v>48</v>
      </c>
      <c r="B49" t="s">
        <v>268</v>
      </c>
      <c r="C49">
        <v>5</v>
      </c>
      <c r="D49">
        <f t="shared" si="0"/>
        <v>0.69897000433601886</v>
      </c>
      <c r="E49">
        <f t="shared" si="1"/>
        <v>2.4280031712244261E-2</v>
      </c>
      <c r="F49">
        <f t="shared" si="2"/>
        <v>3.7833269534799318E-3</v>
      </c>
      <c r="G49">
        <f t="shared" si="3"/>
        <v>1.4166666666666667</v>
      </c>
      <c r="H49">
        <f t="shared" si="4"/>
        <v>0.70588235294117641</v>
      </c>
    </row>
    <row r="50" spans="1:8" x14ac:dyDescent="0.35">
      <c r="A50">
        <v>49</v>
      </c>
      <c r="B50" t="s">
        <v>294</v>
      </c>
      <c r="C50">
        <v>5</v>
      </c>
      <c r="D50">
        <f t="shared" si="0"/>
        <v>0.69897000433601886</v>
      </c>
      <c r="E50">
        <f t="shared" si="1"/>
        <v>2.4280031712244261E-2</v>
      </c>
      <c r="F50">
        <f t="shared" si="2"/>
        <v>3.7833269534799318E-3</v>
      </c>
      <c r="G50">
        <f t="shared" si="3"/>
        <v>1.3877551020408163</v>
      </c>
      <c r="H50">
        <f t="shared" si="4"/>
        <v>0.72058823529411764</v>
      </c>
    </row>
    <row r="51" spans="1:8" x14ac:dyDescent="0.35">
      <c r="A51">
        <v>50</v>
      </c>
      <c r="B51" t="s">
        <v>304</v>
      </c>
      <c r="C51">
        <v>5</v>
      </c>
      <c r="D51">
        <f t="shared" si="0"/>
        <v>0.69897000433601886</v>
      </c>
      <c r="E51">
        <f t="shared" si="1"/>
        <v>2.4280031712244261E-2</v>
      </c>
      <c r="F51">
        <f t="shared" si="2"/>
        <v>3.7833269534799318E-3</v>
      </c>
      <c r="G51">
        <f t="shared" si="3"/>
        <v>1.36</v>
      </c>
      <c r="H51">
        <f t="shared" si="4"/>
        <v>0.73529411764705876</v>
      </c>
    </row>
    <row r="52" spans="1:8" x14ac:dyDescent="0.35">
      <c r="A52">
        <v>51</v>
      </c>
      <c r="B52" t="s">
        <v>204</v>
      </c>
      <c r="C52">
        <v>6</v>
      </c>
      <c r="D52">
        <f t="shared" si="0"/>
        <v>0.77815125038364363</v>
      </c>
      <c r="E52">
        <f t="shared" si="1"/>
        <v>5.5225825911907139E-2</v>
      </c>
      <c r="F52">
        <f t="shared" si="2"/>
        <v>1.297816613503577E-2</v>
      </c>
      <c r="G52">
        <f t="shared" si="3"/>
        <v>1.3333333333333333</v>
      </c>
      <c r="H52">
        <f t="shared" si="4"/>
        <v>0.75</v>
      </c>
    </row>
    <row r="53" spans="1:8" x14ac:dyDescent="0.35">
      <c r="A53">
        <v>52</v>
      </c>
      <c r="B53" t="s">
        <v>243</v>
      </c>
      <c r="C53">
        <v>6</v>
      </c>
      <c r="D53">
        <f t="shared" si="0"/>
        <v>0.77815125038364363</v>
      </c>
      <c r="E53">
        <f t="shared" si="1"/>
        <v>5.5225825911907139E-2</v>
      </c>
      <c r="F53">
        <f t="shared" si="2"/>
        <v>1.297816613503577E-2</v>
      </c>
      <c r="G53">
        <f t="shared" si="3"/>
        <v>1.3076923076923077</v>
      </c>
      <c r="H53">
        <f t="shared" si="4"/>
        <v>0.76470588235294112</v>
      </c>
    </row>
    <row r="54" spans="1:8" x14ac:dyDescent="0.35">
      <c r="A54">
        <v>53</v>
      </c>
      <c r="B54" t="s">
        <v>247</v>
      </c>
      <c r="C54">
        <v>6</v>
      </c>
      <c r="D54">
        <f t="shared" si="0"/>
        <v>0.77815125038364363</v>
      </c>
      <c r="E54">
        <f t="shared" si="1"/>
        <v>5.5225825911907139E-2</v>
      </c>
      <c r="F54">
        <f t="shared" si="2"/>
        <v>1.297816613503577E-2</v>
      </c>
      <c r="G54">
        <f t="shared" si="3"/>
        <v>1.2830188679245282</v>
      </c>
      <c r="H54">
        <f t="shared" si="4"/>
        <v>0.77941176470588236</v>
      </c>
    </row>
    <row r="55" spans="1:8" x14ac:dyDescent="0.35">
      <c r="A55">
        <v>54</v>
      </c>
      <c r="B55" t="s">
        <v>177</v>
      </c>
      <c r="C55">
        <v>7</v>
      </c>
      <c r="D55">
        <f t="shared" si="0"/>
        <v>0.84509804001425681</v>
      </c>
      <c r="E55">
        <f t="shared" si="1"/>
        <v>9.1172924965008881E-2</v>
      </c>
      <c r="F55">
        <f t="shared" si="2"/>
        <v>2.7529532208295515E-2</v>
      </c>
      <c r="G55">
        <f t="shared" si="3"/>
        <v>1.2592592592592593</v>
      </c>
      <c r="H55">
        <f t="shared" si="4"/>
        <v>0.79411764705882348</v>
      </c>
    </row>
    <row r="56" spans="1:8" x14ac:dyDescent="0.35">
      <c r="A56">
        <v>55</v>
      </c>
      <c r="B56" t="s">
        <v>279</v>
      </c>
      <c r="C56">
        <v>7</v>
      </c>
      <c r="D56">
        <f t="shared" si="0"/>
        <v>0.84509804001425681</v>
      </c>
      <c r="E56">
        <f t="shared" si="1"/>
        <v>9.1172924965008881E-2</v>
      </c>
      <c r="F56">
        <f t="shared" si="2"/>
        <v>2.7529532208295515E-2</v>
      </c>
      <c r="G56">
        <f t="shared" si="3"/>
        <v>1.2363636363636363</v>
      </c>
      <c r="H56">
        <f t="shared" si="4"/>
        <v>0.80882352941176472</v>
      </c>
    </row>
    <row r="57" spans="1:8" x14ac:dyDescent="0.35">
      <c r="A57">
        <v>56</v>
      </c>
      <c r="B57" t="s">
        <v>287</v>
      </c>
      <c r="C57">
        <v>7</v>
      </c>
      <c r="D57">
        <f t="shared" si="0"/>
        <v>0.84509804001425681</v>
      </c>
      <c r="E57">
        <f t="shared" si="1"/>
        <v>9.1172924965008881E-2</v>
      </c>
      <c r="F57">
        <f t="shared" si="2"/>
        <v>2.7529532208295515E-2</v>
      </c>
      <c r="G57">
        <f t="shared" si="3"/>
        <v>1.2142857142857142</v>
      </c>
      <c r="H57">
        <f t="shared" si="4"/>
        <v>0.82352941176470595</v>
      </c>
    </row>
    <row r="58" spans="1:8" x14ac:dyDescent="0.35">
      <c r="A58">
        <v>57</v>
      </c>
      <c r="B58" t="s">
        <v>8</v>
      </c>
      <c r="C58">
        <v>8</v>
      </c>
      <c r="D58">
        <f t="shared" si="0"/>
        <v>0.90308998699194354</v>
      </c>
      <c r="E58">
        <f t="shared" si="1"/>
        <v>0.1295571591209774</v>
      </c>
      <c r="F58">
        <f t="shared" si="2"/>
        <v>4.6632867837246593E-2</v>
      </c>
      <c r="G58">
        <f t="shared" si="3"/>
        <v>1.1929824561403508</v>
      </c>
      <c r="H58">
        <f t="shared" si="4"/>
        <v>0.83823529411764708</v>
      </c>
    </row>
    <row r="59" spans="1:8" x14ac:dyDescent="0.35">
      <c r="A59">
        <v>58</v>
      </c>
      <c r="B59" t="s">
        <v>22</v>
      </c>
      <c r="C59">
        <v>8</v>
      </c>
      <c r="D59">
        <f t="shared" si="0"/>
        <v>0.90308998699194354</v>
      </c>
      <c r="E59">
        <f t="shared" si="1"/>
        <v>0.1295571591209774</v>
      </c>
      <c r="F59">
        <f t="shared" si="2"/>
        <v>4.6632867837246593E-2</v>
      </c>
      <c r="G59">
        <f t="shared" si="3"/>
        <v>1.1724137931034482</v>
      </c>
      <c r="H59">
        <f t="shared" si="4"/>
        <v>0.85294117647058831</v>
      </c>
    </row>
    <row r="60" spans="1:8" x14ac:dyDescent="0.35">
      <c r="A60">
        <v>59</v>
      </c>
      <c r="B60" t="s">
        <v>254</v>
      </c>
      <c r="C60">
        <v>8</v>
      </c>
      <c r="D60">
        <f t="shared" si="0"/>
        <v>0.90308998699194354</v>
      </c>
      <c r="E60">
        <f t="shared" si="1"/>
        <v>0.1295571591209774</v>
      </c>
      <c r="F60">
        <f t="shared" si="2"/>
        <v>4.6632867837246593E-2</v>
      </c>
      <c r="G60">
        <f t="shared" si="3"/>
        <v>1.152542372881356</v>
      </c>
      <c r="H60">
        <f t="shared" si="4"/>
        <v>0.86764705882352944</v>
      </c>
    </row>
    <row r="61" spans="1:8" x14ac:dyDescent="0.35">
      <c r="A61">
        <v>60</v>
      </c>
      <c r="B61" t="s">
        <v>107</v>
      </c>
      <c r="C61">
        <v>9</v>
      </c>
      <c r="D61">
        <f t="shared" si="0"/>
        <v>0.95424250943932487</v>
      </c>
      <c r="E61">
        <f t="shared" si="1"/>
        <v>0.16899746805761082</v>
      </c>
      <c r="F61">
        <f t="shared" si="2"/>
        <v>6.9473678892300592E-2</v>
      </c>
      <c r="G61">
        <f t="shared" si="3"/>
        <v>1.1333333333333333</v>
      </c>
      <c r="H61">
        <f t="shared" si="4"/>
        <v>0.88235294117647056</v>
      </c>
    </row>
    <row r="62" spans="1:8" x14ac:dyDescent="0.35">
      <c r="A62">
        <v>61</v>
      </c>
      <c r="B62" t="s">
        <v>114</v>
      </c>
      <c r="C62">
        <v>9</v>
      </c>
      <c r="D62">
        <f t="shared" si="0"/>
        <v>0.95424250943932487</v>
      </c>
      <c r="E62">
        <f t="shared" si="1"/>
        <v>0.16899746805761082</v>
      </c>
      <c r="F62">
        <f t="shared" si="2"/>
        <v>6.9473678892300592E-2</v>
      </c>
      <c r="G62">
        <f t="shared" si="3"/>
        <v>1.1147540983606556</v>
      </c>
      <c r="H62">
        <f t="shared" si="4"/>
        <v>0.8970588235294118</v>
      </c>
    </row>
    <row r="63" spans="1:8" x14ac:dyDescent="0.35">
      <c r="A63">
        <v>62</v>
      </c>
      <c r="B63" t="s">
        <v>119</v>
      </c>
      <c r="C63">
        <v>9</v>
      </c>
      <c r="D63">
        <f t="shared" si="0"/>
        <v>0.95424250943932487</v>
      </c>
      <c r="E63">
        <f t="shared" si="1"/>
        <v>0.16899746805761082</v>
      </c>
      <c r="F63">
        <f t="shared" si="2"/>
        <v>6.9473678892300592E-2</v>
      </c>
      <c r="G63">
        <f t="shared" si="3"/>
        <v>1.096774193548387</v>
      </c>
      <c r="H63">
        <f t="shared" si="4"/>
        <v>0.91176470588235303</v>
      </c>
    </row>
    <row r="64" spans="1:8" x14ac:dyDescent="0.35">
      <c r="A64">
        <v>63</v>
      </c>
      <c r="B64" t="s">
        <v>150</v>
      </c>
      <c r="C64">
        <v>9</v>
      </c>
      <c r="D64">
        <f t="shared" si="0"/>
        <v>0.95424250943932487</v>
      </c>
      <c r="E64">
        <f t="shared" si="1"/>
        <v>0.16899746805761082</v>
      </c>
      <c r="F64">
        <f t="shared" si="2"/>
        <v>6.9473678892300592E-2</v>
      </c>
      <c r="G64">
        <f t="shared" si="3"/>
        <v>1.0793650793650793</v>
      </c>
      <c r="H64">
        <f t="shared" si="4"/>
        <v>0.92647058823529416</v>
      </c>
    </row>
    <row r="65" spans="1:8" x14ac:dyDescent="0.35">
      <c r="A65">
        <v>64</v>
      </c>
      <c r="B65" t="s">
        <v>141</v>
      </c>
      <c r="C65">
        <v>10</v>
      </c>
      <c r="D65">
        <f t="shared" si="0"/>
        <v>1</v>
      </c>
      <c r="E65">
        <f t="shared" si="1"/>
        <v>0.20871238562661132</v>
      </c>
      <c r="F65">
        <f t="shared" si="2"/>
        <v>9.5350359163389631E-2</v>
      </c>
      <c r="G65">
        <f t="shared" si="3"/>
        <v>1.0625</v>
      </c>
      <c r="H65">
        <f t="shared" si="4"/>
        <v>0.94117647058823528</v>
      </c>
    </row>
    <row r="66" spans="1:8" x14ac:dyDescent="0.35">
      <c r="A66">
        <v>65</v>
      </c>
      <c r="B66" t="s">
        <v>228</v>
      </c>
      <c r="C66">
        <v>11</v>
      </c>
      <c r="D66">
        <f t="shared" ref="D66:D68" si="5">LOG(C66)</f>
        <v>1.0413926851582251</v>
      </c>
      <c r="E66">
        <f t="shared" ref="E66:E68" si="6">(D66-$K$3)^2</f>
        <v>0.24824627840164096</v>
      </c>
      <c r="F66">
        <f t="shared" ref="F66:F68" si="7">(D66-$K$3)^3</f>
        <v>0.12368701815975329</v>
      </c>
      <c r="G66">
        <f t="shared" ref="G66:G68" si="8">($K$1+1)/A66</f>
        <v>1.0461538461538462</v>
      </c>
      <c r="H66">
        <f t="shared" ref="H66:H68" si="9">1/G66</f>
        <v>0.95588235294117641</v>
      </c>
    </row>
    <row r="67" spans="1:8" x14ac:dyDescent="0.35">
      <c r="A67">
        <v>66</v>
      </c>
      <c r="B67" t="s">
        <v>258</v>
      </c>
      <c r="C67">
        <v>14</v>
      </c>
      <c r="D67">
        <f t="shared" si="5"/>
        <v>1.146128035678238</v>
      </c>
      <c r="E67">
        <f t="shared" si="6"/>
        <v>0.36358312277258803</v>
      </c>
      <c r="F67">
        <f t="shared" si="7"/>
        <v>0.21923282146424794</v>
      </c>
      <c r="G67">
        <f t="shared" si="8"/>
        <v>1.0303030303030303</v>
      </c>
      <c r="H67">
        <f t="shared" si="9"/>
        <v>0.97058823529411764</v>
      </c>
    </row>
    <row r="68" spans="1:8" x14ac:dyDescent="0.35">
      <c r="A68">
        <v>67</v>
      </c>
      <c r="B68" t="s">
        <v>221</v>
      </c>
      <c r="C68">
        <v>16</v>
      </c>
      <c r="D68">
        <f t="shared" si="5"/>
        <v>1.2041199826559248</v>
      </c>
      <c r="E68">
        <f t="shared" si="6"/>
        <v>0.43688198802303441</v>
      </c>
      <c r="F68">
        <f t="shared" si="7"/>
        <v>0.28876610148827869</v>
      </c>
      <c r="G68">
        <f t="shared" si="8"/>
        <v>1.0149253731343284</v>
      </c>
      <c r="H68">
        <f t="shared" si="9"/>
        <v>0.98529411764705876</v>
      </c>
    </row>
    <row r="71" spans="1:8" x14ac:dyDescent="0.35">
      <c r="B71" t="s">
        <v>326</v>
      </c>
      <c r="C71" t="s">
        <v>332</v>
      </c>
      <c r="D71" t="s">
        <v>327</v>
      </c>
      <c r="E71" t="s">
        <v>328</v>
      </c>
      <c r="F71" t="s">
        <v>329</v>
      </c>
      <c r="G71" t="s">
        <v>330</v>
      </c>
      <c r="H71" s="1" t="s">
        <v>331</v>
      </c>
    </row>
    <row r="72" spans="1:8" x14ac:dyDescent="0.35">
      <c r="B72">
        <v>2</v>
      </c>
      <c r="C72">
        <v>0</v>
      </c>
      <c r="D72">
        <v>1.7000000000000001E-2</v>
      </c>
      <c r="E72">
        <f>(C72-D72)/($K$9-$K$10)</f>
        <v>-0.17</v>
      </c>
      <c r="F72" s="2">
        <f>C72+(E72*($K$8-$K$9))</f>
        <v>2.9671627731662265E-3</v>
      </c>
      <c r="G72" s="2">
        <f t="shared" ref="G72:G78" si="10">$K$3+(F72*$K$7)</f>
        <v>0.54403707773437471</v>
      </c>
      <c r="H72" s="3">
        <f t="shared" ref="H72:H78" si="11">10^G72</f>
        <v>3.4997504474585233</v>
      </c>
    </row>
    <row r="73" spans="1:8" x14ac:dyDescent="0.35">
      <c r="B73">
        <v>5</v>
      </c>
      <c r="C73">
        <v>0.84199999999999997</v>
      </c>
      <c r="D73">
        <v>0.84599999999999997</v>
      </c>
      <c r="E73">
        <f t="shared" ref="E73:E78" si="12">(C73-D73)/($K$9-$K$10)</f>
        <v>-4.0000000000000036E-2</v>
      </c>
      <c r="F73" s="2">
        <f t="shared" ref="F73:F78" si="13">C73+(E73*($K$8-$K$9))</f>
        <v>0.84269815594662734</v>
      </c>
      <c r="G73" s="2">
        <f t="shared" si="10"/>
        <v>0.79523067836687478</v>
      </c>
      <c r="H73" s="3">
        <f t="shared" si="11"/>
        <v>6.2406622433939445</v>
      </c>
    </row>
    <row r="74" spans="1:8" x14ac:dyDescent="0.35">
      <c r="B74">
        <v>10</v>
      </c>
      <c r="C74">
        <v>1.282</v>
      </c>
      <c r="D74">
        <v>1.27</v>
      </c>
      <c r="E74">
        <f t="shared" si="12"/>
        <v>0.12000000000000011</v>
      </c>
      <c r="F74" s="2">
        <f t="shared" si="13"/>
        <v>1.279905532160118</v>
      </c>
      <c r="G74" s="2">
        <f t="shared" si="10"/>
        <v>0.92601505568170484</v>
      </c>
      <c r="H74" s="3">
        <f t="shared" si="11"/>
        <v>8.4336399414718652</v>
      </c>
    </row>
    <row r="75" spans="1:8" x14ac:dyDescent="0.35">
      <c r="B75">
        <v>25</v>
      </c>
      <c r="C75">
        <v>1.7509999999999999</v>
      </c>
      <c r="D75">
        <v>1.716</v>
      </c>
      <c r="E75">
        <f t="shared" si="12"/>
        <v>0.3499999999999992</v>
      </c>
      <c r="F75" s="2">
        <f t="shared" si="13"/>
        <v>1.7448911354670107</v>
      </c>
      <c r="G75" s="2">
        <f t="shared" si="10"/>
        <v>1.0651088951213148</v>
      </c>
      <c r="H75" s="3">
        <f t="shared" si="11"/>
        <v>11.617398723081024</v>
      </c>
    </row>
    <row r="76" spans="1:8" x14ac:dyDescent="0.35">
      <c r="B76">
        <v>50</v>
      </c>
      <c r="C76">
        <v>2.0539999999999998</v>
      </c>
      <c r="D76">
        <v>2</v>
      </c>
      <c r="E76">
        <f t="shared" si="12"/>
        <v>0.53999999999999826</v>
      </c>
      <c r="F76" s="2">
        <f t="shared" si="13"/>
        <v>2.0445748947205304</v>
      </c>
      <c r="G76" s="2">
        <f t="shared" si="10"/>
        <v>1.1547550355519383</v>
      </c>
      <c r="H76" s="3">
        <f t="shared" si="11"/>
        <v>14.280882160113578</v>
      </c>
    </row>
    <row r="77" spans="1:8" x14ac:dyDescent="0.35">
      <c r="B77">
        <v>100</v>
      </c>
      <c r="C77">
        <v>2.3260000000000001</v>
      </c>
      <c r="D77">
        <v>2.2519999999999998</v>
      </c>
      <c r="E77">
        <f t="shared" si="12"/>
        <v>0.74000000000000288</v>
      </c>
      <c r="F77" s="2">
        <f t="shared" si="13"/>
        <v>2.3130841149873942</v>
      </c>
      <c r="G77" s="2">
        <f t="shared" si="10"/>
        <v>1.2350757553898042</v>
      </c>
      <c r="H77" s="3">
        <f t="shared" si="11"/>
        <v>17.182080736054761</v>
      </c>
    </row>
    <row r="78" spans="1:8" x14ac:dyDescent="0.35">
      <c r="B78">
        <v>200</v>
      </c>
      <c r="C78">
        <v>2.5760000000000001</v>
      </c>
      <c r="D78">
        <v>2.4820000000000002</v>
      </c>
      <c r="E78">
        <f t="shared" si="12"/>
        <v>0.93999999999999861</v>
      </c>
      <c r="F78" s="2">
        <f t="shared" si="13"/>
        <v>2.5595933352542573</v>
      </c>
      <c r="G78" s="2">
        <f t="shared" si="10"/>
        <v>1.3088154876747033</v>
      </c>
      <c r="H78" s="3">
        <f t="shared" si="11"/>
        <v>20.361768133412827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3299D-1774-4A2D-AE3F-A0168C170EDA}">
  <dimension ref="A1:K78"/>
  <sheetViews>
    <sheetView tabSelected="1" topLeftCell="A64" workbookViewId="0">
      <selection activeCell="G76" sqref="G76"/>
    </sheetView>
  </sheetViews>
  <sheetFormatPr defaultRowHeight="14.5" x14ac:dyDescent="0.35"/>
  <sheetData>
    <row r="1" spans="1:11" x14ac:dyDescent="0.35">
      <c r="A1" t="s">
        <v>308</v>
      </c>
      <c r="B1" t="s">
        <v>309</v>
      </c>
      <c r="C1" t="s">
        <v>310</v>
      </c>
      <c r="D1" t="s">
        <v>311</v>
      </c>
      <c r="E1" t="s">
        <v>312</v>
      </c>
      <c r="F1" t="s">
        <v>313</v>
      </c>
      <c r="G1" t="s">
        <v>314</v>
      </c>
      <c r="H1" t="s">
        <v>315</v>
      </c>
      <c r="J1" t="s">
        <v>316</v>
      </c>
      <c r="K1">
        <f>COUNT(C2:C68)</f>
        <v>67</v>
      </c>
    </row>
    <row r="2" spans="1:11" x14ac:dyDescent="0.35">
      <c r="A2">
        <v>1</v>
      </c>
      <c r="B2" t="s">
        <v>147</v>
      </c>
      <c r="C2">
        <v>1.01</v>
      </c>
      <c r="D2">
        <f t="shared" ref="D2:D65" si="0">LOG(C2)</f>
        <v>4.3213737826425782E-3</v>
      </c>
      <c r="E2">
        <f t="shared" ref="E2:E65" si="1">(D2-$K$3)^2</f>
        <v>0.29195238508231758</v>
      </c>
      <c r="F2">
        <f t="shared" ref="F2:F65" si="2">(D2-$K$3)^3</f>
        <v>-0.15774951813212693</v>
      </c>
      <c r="G2">
        <f t="shared" ref="G2:G65" si="3">($K$1+1)/A2</f>
        <v>68</v>
      </c>
      <c r="H2">
        <f t="shared" ref="H2:H65" si="4">1/G2</f>
        <v>1.4705882352941176E-2</v>
      </c>
      <c r="J2" t="s">
        <v>317</v>
      </c>
      <c r="K2">
        <f>AVERAGE(C2:C68)</f>
        <v>4.6922388059701481</v>
      </c>
    </row>
    <row r="3" spans="1:11" x14ac:dyDescent="0.35">
      <c r="A3">
        <v>2</v>
      </c>
      <c r="B3" t="s">
        <v>215</v>
      </c>
      <c r="C3">
        <v>1.01</v>
      </c>
      <c r="D3">
        <f t="shared" si="0"/>
        <v>4.3213737826425782E-3</v>
      </c>
      <c r="E3">
        <f t="shared" si="1"/>
        <v>0.29195238508231758</v>
      </c>
      <c r="F3">
        <f t="shared" si="2"/>
        <v>-0.15774951813212693</v>
      </c>
      <c r="G3">
        <f t="shared" si="3"/>
        <v>34</v>
      </c>
      <c r="H3">
        <f t="shared" si="4"/>
        <v>2.9411764705882353E-2</v>
      </c>
      <c r="J3" t="s">
        <v>318</v>
      </c>
      <c r="K3">
        <f>AVERAGE(D2:D68)</f>
        <v>0.54464755775147222</v>
      </c>
    </row>
    <row r="4" spans="1:11" x14ac:dyDescent="0.35">
      <c r="A4">
        <v>3</v>
      </c>
      <c r="B4" t="s">
        <v>263</v>
      </c>
      <c r="C4">
        <v>1.01</v>
      </c>
      <c r="D4">
        <f t="shared" si="0"/>
        <v>4.3213737826425782E-3</v>
      </c>
      <c r="E4">
        <f t="shared" si="1"/>
        <v>0.29195238508231758</v>
      </c>
      <c r="F4">
        <f t="shared" si="2"/>
        <v>-0.15774951813212693</v>
      </c>
      <c r="G4">
        <f t="shared" si="3"/>
        <v>22.666666666666668</v>
      </c>
      <c r="H4">
        <f t="shared" si="4"/>
        <v>4.4117647058823525E-2</v>
      </c>
      <c r="J4" t="s">
        <v>319</v>
      </c>
      <c r="K4">
        <f>SUM(E2:E68)</f>
        <v>7.1355190957534704</v>
      </c>
    </row>
    <row r="5" spans="1:11" x14ac:dyDescent="0.35">
      <c r="A5">
        <v>4</v>
      </c>
      <c r="B5" t="s">
        <v>155</v>
      </c>
      <c r="C5">
        <v>1.1399999999999999</v>
      </c>
      <c r="D5">
        <f t="shared" si="0"/>
        <v>5.6904851336472557E-2</v>
      </c>
      <c r="E5">
        <f t="shared" si="1"/>
        <v>0.23789294766102856</v>
      </c>
      <c r="F5">
        <f t="shared" si="2"/>
        <v>-0.11603055012923194</v>
      </c>
      <c r="G5">
        <f t="shared" si="3"/>
        <v>17</v>
      </c>
      <c r="H5">
        <f t="shared" si="4"/>
        <v>5.8823529411764705E-2</v>
      </c>
      <c r="J5" t="s">
        <v>320</v>
      </c>
      <c r="K5">
        <f>SUM(F2:F68)</f>
        <v>0.64135408798518811</v>
      </c>
    </row>
    <row r="6" spans="1:11" x14ac:dyDescent="0.35">
      <c r="A6">
        <v>5</v>
      </c>
      <c r="B6" t="s">
        <v>217</v>
      </c>
      <c r="C6">
        <v>1.2</v>
      </c>
      <c r="D6">
        <f t="shared" si="0"/>
        <v>7.9181246047624818E-2</v>
      </c>
      <c r="E6">
        <f t="shared" si="1"/>
        <v>0.21665888733118321</v>
      </c>
      <c r="F6">
        <f t="shared" si="2"/>
        <v>-0.10084741318390528</v>
      </c>
      <c r="G6">
        <f t="shared" si="3"/>
        <v>13.6</v>
      </c>
      <c r="H6">
        <f t="shared" si="4"/>
        <v>7.3529411764705885E-2</v>
      </c>
      <c r="J6" t="s">
        <v>321</v>
      </c>
      <c r="K6">
        <f>VAR(D2:D68)</f>
        <v>0.10811392569323428</v>
      </c>
    </row>
    <row r="7" spans="1:11" x14ac:dyDescent="0.35">
      <c r="A7">
        <v>6</v>
      </c>
      <c r="B7" t="s">
        <v>167</v>
      </c>
      <c r="C7">
        <v>1.2</v>
      </c>
      <c r="D7">
        <f t="shared" si="0"/>
        <v>7.9181246047624818E-2</v>
      </c>
      <c r="E7">
        <f t="shared" si="1"/>
        <v>0.21665888733118321</v>
      </c>
      <c r="F7">
        <f t="shared" si="2"/>
        <v>-0.10084741318390528</v>
      </c>
      <c r="G7">
        <f t="shared" si="3"/>
        <v>11.333333333333334</v>
      </c>
      <c r="H7">
        <f t="shared" si="4"/>
        <v>8.8235294117647051E-2</v>
      </c>
      <c r="J7" t="s">
        <v>322</v>
      </c>
      <c r="K7">
        <f>STDEV(D2:D68)</f>
        <v>0.32880682123890659</v>
      </c>
    </row>
    <row r="8" spans="1:11" x14ac:dyDescent="0.35">
      <c r="A8">
        <v>7</v>
      </c>
      <c r="B8" t="s">
        <v>53</v>
      </c>
      <c r="C8">
        <v>1.2</v>
      </c>
      <c r="D8">
        <f t="shared" si="0"/>
        <v>7.9181246047624818E-2</v>
      </c>
      <c r="E8">
        <f t="shared" si="1"/>
        <v>0.21665888733118321</v>
      </c>
      <c r="F8">
        <f t="shared" si="2"/>
        <v>-0.10084741318390528</v>
      </c>
      <c r="G8">
        <f t="shared" si="3"/>
        <v>9.7142857142857135</v>
      </c>
      <c r="H8">
        <f t="shared" si="4"/>
        <v>0.10294117647058824</v>
      </c>
      <c r="J8" t="s">
        <v>323</v>
      </c>
      <c r="K8">
        <f>SKEW(D2:D68)</f>
        <v>0.28176881272922971</v>
      </c>
    </row>
    <row r="9" spans="1:11" x14ac:dyDescent="0.35">
      <c r="A9">
        <v>8</v>
      </c>
      <c r="B9" t="s">
        <v>219</v>
      </c>
      <c r="C9">
        <v>1.21</v>
      </c>
      <c r="D9">
        <f t="shared" si="0"/>
        <v>8.2785370316450071E-2</v>
      </c>
      <c r="E9">
        <f t="shared" si="1"/>
        <v>0.21331668018226355</v>
      </c>
      <c r="F9">
        <f t="shared" si="2"/>
        <v>-9.8522908525357278E-2</v>
      </c>
      <c r="G9">
        <f t="shared" si="3"/>
        <v>8.5</v>
      </c>
      <c r="H9">
        <f t="shared" si="4"/>
        <v>0.11764705882352941</v>
      </c>
      <c r="J9" t="s">
        <v>324</v>
      </c>
      <c r="K9">
        <v>0.2</v>
      </c>
    </row>
    <row r="10" spans="1:11" x14ac:dyDescent="0.35">
      <c r="A10">
        <v>9</v>
      </c>
      <c r="B10" t="s">
        <v>127</v>
      </c>
      <c r="C10">
        <v>1.39</v>
      </c>
      <c r="D10">
        <f t="shared" si="0"/>
        <v>0.14301480025409505</v>
      </c>
      <c r="E10">
        <f t="shared" si="1"/>
        <v>0.16130887189494697</v>
      </c>
      <c r="F10">
        <f t="shared" si="2"/>
        <v>-6.4786927027958713E-2</v>
      </c>
      <c r="G10">
        <f t="shared" si="3"/>
        <v>7.5555555555555554</v>
      </c>
      <c r="H10">
        <f t="shared" si="4"/>
        <v>0.13235294117647059</v>
      </c>
      <c r="J10" t="s">
        <v>325</v>
      </c>
      <c r="K10">
        <v>0.3</v>
      </c>
    </row>
    <row r="11" spans="1:11" x14ac:dyDescent="0.35">
      <c r="A11">
        <v>10</v>
      </c>
      <c r="B11" t="s">
        <v>133</v>
      </c>
      <c r="C11">
        <v>1.43</v>
      </c>
      <c r="D11">
        <f t="shared" si="0"/>
        <v>0.1553360374650618</v>
      </c>
      <c r="E11">
        <f t="shared" si="1"/>
        <v>0.15156345982771616</v>
      </c>
      <c r="F11">
        <f t="shared" si="2"/>
        <v>-5.9005400965396471E-2</v>
      </c>
      <c r="G11">
        <f t="shared" si="3"/>
        <v>6.8</v>
      </c>
      <c r="H11">
        <f t="shared" si="4"/>
        <v>0.14705882352941177</v>
      </c>
    </row>
    <row r="12" spans="1:11" x14ac:dyDescent="0.35">
      <c r="A12">
        <v>11</v>
      </c>
      <c r="B12" t="s">
        <v>73</v>
      </c>
      <c r="C12">
        <v>1.46</v>
      </c>
      <c r="D12">
        <f t="shared" si="0"/>
        <v>0.16435285578443709</v>
      </c>
      <c r="E12">
        <f t="shared" si="1"/>
        <v>0.14462406034419609</v>
      </c>
      <c r="F12">
        <f t="shared" si="2"/>
        <v>-5.4999763925858557E-2</v>
      </c>
      <c r="G12">
        <f t="shared" si="3"/>
        <v>6.1818181818181817</v>
      </c>
      <c r="H12">
        <f t="shared" si="4"/>
        <v>0.16176470588235295</v>
      </c>
    </row>
    <row r="13" spans="1:11" x14ac:dyDescent="0.35">
      <c r="A13">
        <v>12</v>
      </c>
      <c r="B13" t="s">
        <v>182</v>
      </c>
      <c r="C13">
        <v>1.56</v>
      </c>
      <c r="D13">
        <f t="shared" si="0"/>
        <v>0.19312459835446161</v>
      </c>
      <c r="E13">
        <f t="shared" si="1"/>
        <v>0.12356839098323237</v>
      </c>
      <c r="F13">
        <f t="shared" si="2"/>
        <v>-4.3437126486352728E-2</v>
      </c>
      <c r="G13">
        <f t="shared" si="3"/>
        <v>5.666666666666667</v>
      </c>
      <c r="H13">
        <f t="shared" si="4"/>
        <v>0.1764705882352941</v>
      </c>
    </row>
    <row r="14" spans="1:11" x14ac:dyDescent="0.35">
      <c r="A14">
        <v>13</v>
      </c>
      <c r="B14" t="s">
        <v>252</v>
      </c>
      <c r="C14">
        <v>1.7</v>
      </c>
      <c r="D14">
        <f t="shared" si="0"/>
        <v>0.23044892137827391</v>
      </c>
      <c r="E14">
        <f t="shared" si="1"/>
        <v>9.8720783098777312E-2</v>
      </c>
      <c r="F14">
        <f t="shared" si="2"/>
        <v>-3.1017935431330117E-2</v>
      </c>
      <c r="G14">
        <f t="shared" si="3"/>
        <v>5.2307692307692308</v>
      </c>
      <c r="H14">
        <f t="shared" si="4"/>
        <v>0.19117647058823528</v>
      </c>
    </row>
    <row r="15" spans="1:11" x14ac:dyDescent="0.35">
      <c r="A15">
        <v>14</v>
      </c>
      <c r="B15" t="s">
        <v>274</v>
      </c>
      <c r="C15">
        <v>1.78</v>
      </c>
      <c r="D15">
        <f t="shared" si="0"/>
        <v>0.250420002308894</v>
      </c>
      <c r="E15">
        <f t="shared" si="1"/>
        <v>8.6569854381715439E-2</v>
      </c>
      <c r="F15">
        <f t="shared" si="2"/>
        <v>-2.5471236629752102E-2</v>
      </c>
      <c r="G15">
        <f t="shared" si="3"/>
        <v>4.8571428571428568</v>
      </c>
      <c r="H15">
        <f t="shared" si="4"/>
        <v>0.20588235294117649</v>
      </c>
    </row>
    <row r="16" spans="1:11" x14ac:dyDescent="0.35">
      <c r="A16">
        <v>15</v>
      </c>
      <c r="B16" t="s">
        <v>102</v>
      </c>
      <c r="C16">
        <v>1.9</v>
      </c>
      <c r="D16">
        <f t="shared" si="0"/>
        <v>0.27875360095282892</v>
      </c>
      <c r="E16">
        <f t="shared" si="1"/>
        <v>7.0699596262038797E-2</v>
      </c>
      <c r="F16">
        <f t="shared" si="2"/>
        <v>-1.8798595394180068E-2</v>
      </c>
      <c r="G16">
        <f t="shared" si="3"/>
        <v>4.5333333333333332</v>
      </c>
      <c r="H16">
        <f t="shared" si="4"/>
        <v>0.22058823529411764</v>
      </c>
    </row>
    <row r="17" spans="1:8" x14ac:dyDescent="0.35">
      <c r="A17">
        <v>16</v>
      </c>
      <c r="B17" t="s">
        <v>170</v>
      </c>
      <c r="C17">
        <v>2.02</v>
      </c>
      <c r="D17">
        <f t="shared" si="0"/>
        <v>0.30535136944662378</v>
      </c>
      <c r="E17">
        <f t="shared" si="1"/>
        <v>5.7262665737229483E-2</v>
      </c>
      <c r="F17">
        <f t="shared" si="2"/>
        <v>-1.3702737643093659E-2</v>
      </c>
      <c r="G17">
        <f t="shared" si="3"/>
        <v>4.25</v>
      </c>
      <c r="H17">
        <f t="shared" si="4"/>
        <v>0.23529411764705882</v>
      </c>
    </row>
    <row r="18" spans="1:8" x14ac:dyDescent="0.35">
      <c r="A18">
        <v>17</v>
      </c>
      <c r="B18" t="s">
        <v>190</v>
      </c>
      <c r="C18">
        <v>2.02</v>
      </c>
      <c r="D18">
        <f t="shared" si="0"/>
        <v>0.30535136944662378</v>
      </c>
      <c r="E18">
        <f t="shared" si="1"/>
        <v>5.7262665737229483E-2</v>
      </c>
      <c r="F18">
        <f t="shared" si="2"/>
        <v>-1.3702737643093659E-2</v>
      </c>
      <c r="G18">
        <f t="shared" si="3"/>
        <v>4</v>
      </c>
      <c r="H18">
        <f t="shared" si="4"/>
        <v>0.25</v>
      </c>
    </row>
    <row r="19" spans="1:8" x14ac:dyDescent="0.35">
      <c r="A19">
        <v>18</v>
      </c>
      <c r="B19" t="s">
        <v>124</v>
      </c>
      <c r="C19">
        <v>2.12</v>
      </c>
      <c r="D19">
        <f t="shared" si="0"/>
        <v>0.32633586092875144</v>
      </c>
      <c r="E19">
        <f t="shared" si="1"/>
        <v>4.7659996969615558E-2</v>
      </c>
      <c r="F19">
        <f t="shared" si="2"/>
        <v>-1.0404734809002503E-2</v>
      </c>
      <c r="G19">
        <f t="shared" si="3"/>
        <v>3.7777777777777777</v>
      </c>
      <c r="H19">
        <f t="shared" si="4"/>
        <v>0.26470588235294118</v>
      </c>
    </row>
    <row r="20" spans="1:8" x14ac:dyDescent="0.35">
      <c r="A20">
        <v>19</v>
      </c>
      <c r="B20" t="s">
        <v>173</v>
      </c>
      <c r="C20">
        <v>2.16</v>
      </c>
      <c r="D20">
        <f t="shared" si="0"/>
        <v>0.3344537511509309</v>
      </c>
      <c r="E20">
        <f t="shared" si="1"/>
        <v>4.4181436333225771E-2</v>
      </c>
      <c r="F20">
        <f t="shared" si="2"/>
        <v>-9.286664283960187E-3</v>
      </c>
      <c r="G20">
        <f t="shared" si="3"/>
        <v>3.5789473684210527</v>
      </c>
      <c r="H20">
        <f t="shared" si="4"/>
        <v>0.27941176470588236</v>
      </c>
    </row>
    <row r="21" spans="1:8" x14ac:dyDescent="0.35">
      <c r="A21">
        <v>20</v>
      </c>
      <c r="B21" t="s">
        <v>164</v>
      </c>
      <c r="C21">
        <v>2.2200000000000002</v>
      </c>
      <c r="D21">
        <f t="shared" si="0"/>
        <v>0.34635297445063867</v>
      </c>
      <c r="E21">
        <f t="shared" si="1"/>
        <v>3.9320741766451214E-2</v>
      </c>
      <c r="F21">
        <f t="shared" si="2"/>
        <v>-7.7970901036581251E-3</v>
      </c>
      <c r="G21">
        <f t="shared" si="3"/>
        <v>3.4</v>
      </c>
      <c r="H21">
        <f t="shared" si="4"/>
        <v>0.29411764705882354</v>
      </c>
    </row>
    <row r="22" spans="1:8" x14ac:dyDescent="0.35">
      <c r="A22">
        <v>21</v>
      </c>
      <c r="B22" t="s">
        <v>298</v>
      </c>
      <c r="C22">
        <v>2.2200000000000002</v>
      </c>
      <c r="D22">
        <f t="shared" si="0"/>
        <v>0.34635297445063867</v>
      </c>
      <c r="E22">
        <f t="shared" si="1"/>
        <v>3.9320741766451214E-2</v>
      </c>
      <c r="F22">
        <f t="shared" si="2"/>
        <v>-7.7970901036581251E-3</v>
      </c>
      <c r="G22">
        <f t="shared" si="3"/>
        <v>3.2380952380952381</v>
      </c>
      <c r="H22">
        <f t="shared" si="4"/>
        <v>0.30882352941176472</v>
      </c>
    </row>
    <row r="23" spans="1:8" x14ac:dyDescent="0.35">
      <c r="A23">
        <v>22</v>
      </c>
      <c r="B23" t="s">
        <v>272</v>
      </c>
      <c r="C23">
        <v>2.25</v>
      </c>
      <c r="D23">
        <f t="shared" si="0"/>
        <v>0.35218251811136247</v>
      </c>
      <c r="E23">
        <f t="shared" si="1"/>
        <v>3.7042791483669013E-2</v>
      </c>
      <c r="F23">
        <f t="shared" si="2"/>
        <v>-7.1294423312846765E-3</v>
      </c>
      <c r="G23">
        <f t="shared" si="3"/>
        <v>3.0909090909090908</v>
      </c>
      <c r="H23">
        <f t="shared" si="4"/>
        <v>0.3235294117647059</v>
      </c>
    </row>
    <row r="24" spans="1:8" x14ac:dyDescent="0.35">
      <c r="A24">
        <v>23</v>
      </c>
      <c r="B24" t="s">
        <v>41</v>
      </c>
      <c r="C24">
        <v>2.27</v>
      </c>
      <c r="D24">
        <f t="shared" si="0"/>
        <v>0.35602585719312274</v>
      </c>
      <c r="E24">
        <f t="shared" si="1"/>
        <v>3.5578145921523655E-2</v>
      </c>
      <c r="F24">
        <f t="shared" si="2"/>
        <v>-6.7108103864308979E-3</v>
      </c>
      <c r="G24">
        <f t="shared" si="3"/>
        <v>2.9565217391304346</v>
      </c>
      <c r="H24">
        <f t="shared" si="4"/>
        <v>0.33823529411764708</v>
      </c>
    </row>
    <row r="25" spans="1:8" x14ac:dyDescent="0.35">
      <c r="A25">
        <v>24</v>
      </c>
      <c r="B25" t="s">
        <v>60</v>
      </c>
      <c r="C25">
        <v>2.4500000000000002</v>
      </c>
      <c r="D25">
        <f t="shared" si="0"/>
        <v>0.38916608436453248</v>
      </c>
      <c r="E25">
        <f t="shared" si="1"/>
        <v>2.417448856657365E-2</v>
      </c>
      <c r="F25">
        <f t="shared" si="2"/>
        <v>-3.7586851007066001E-3</v>
      </c>
      <c r="G25">
        <f t="shared" si="3"/>
        <v>2.8333333333333335</v>
      </c>
      <c r="H25">
        <f t="shared" si="4"/>
        <v>0.3529411764705882</v>
      </c>
    </row>
    <row r="26" spans="1:8" x14ac:dyDescent="0.35">
      <c r="A26">
        <v>25</v>
      </c>
      <c r="B26" t="s">
        <v>193</v>
      </c>
      <c r="C26">
        <v>2.73</v>
      </c>
      <c r="D26">
        <f t="shared" si="0"/>
        <v>0.43616264704075602</v>
      </c>
      <c r="E26">
        <f t="shared" si="1"/>
        <v>1.1768975851912066E-2</v>
      </c>
      <c r="F26">
        <f t="shared" si="2"/>
        <v>-1.2767562944512557E-3</v>
      </c>
      <c r="G26">
        <f t="shared" si="3"/>
        <v>2.72</v>
      </c>
      <c r="H26">
        <f t="shared" si="4"/>
        <v>0.36764705882352938</v>
      </c>
    </row>
    <row r="27" spans="1:8" x14ac:dyDescent="0.35">
      <c r="A27">
        <v>26</v>
      </c>
      <c r="B27" t="s">
        <v>93</v>
      </c>
      <c r="C27">
        <v>2.75</v>
      </c>
      <c r="D27">
        <f t="shared" si="0"/>
        <v>0.43933269383026263</v>
      </c>
      <c r="E27">
        <f t="shared" si="1"/>
        <v>1.1091220562742893E-2</v>
      </c>
      <c r="F27">
        <f t="shared" si="2"/>
        <v>-1.1680703842853893E-3</v>
      </c>
      <c r="G27">
        <f t="shared" si="3"/>
        <v>2.6153846153846154</v>
      </c>
      <c r="H27">
        <f t="shared" si="4"/>
        <v>0.38235294117647056</v>
      </c>
    </row>
    <row r="28" spans="1:8" x14ac:dyDescent="0.35">
      <c r="A28">
        <v>27</v>
      </c>
      <c r="B28" t="s">
        <v>35</v>
      </c>
      <c r="C28">
        <v>2.75</v>
      </c>
      <c r="D28">
        <f t="shared" si="0"/>
        <v>0.43933269383026263</v>
      </c>
      <c r="E28">
        <f t="shared" si="1"/>
        <v>1.1091220562742893E-2</v>
      </c>
      <c r="F28">
        <f t="shared" si="2"/>
        <v>-1.1680703842853893E-3</v>
      </c>
      <c r="G28">
        <f t="shared" si="3"/>
        <v>2.5185185185185186</v>
      </c>
      <c r="H28">
        <f t="shared" si="4"/>
        <v>0.39705882352941174</v>
      </c>
    </row>
    <row r="29" spans="1:8" x14ac:dyDescent="0.35">
      <c r="A29">
        <v>28</v>
      </c>
      <c r="B29" t="s">
        <v>265</v>
      </c>
      <c r="C29">
        <v>2.79</v>
      </c>
      <c r="D29">
        <f t="shared" si="0"/>
        <v>0.44560420327359757</v>
      </c>
      <c r="E29">
        <f t="shared" si="1"/>
        <v>9.8095860662299333E-3</v>
      </c>
      <c r="F29">
        <f t="shared" si="2"/>
        <v>-9.7157431003883131E-4</v>
      </c>
      <c r="G29">
        <f t="shared" si="3"/>
        <v>2.4285714285714284</v>
      </c>
      <c r="H29">
        <f t="shared" si="4"/>
        <v>0.41176470588235298</v>
      </c>
    </row>
    <row r="30" spans="1:8" x14ac:dyDescent="0.35">
      <c r="A30">
        <v>29</v>
      </c>
      <c r="B30" t="s">
        <v>291</v>
      </c>
      <c r="C30">
        <v>2.79</v>
      </c>
      <c r="D30">
        <f t="shared" si="0"/>
        <v>0.44560420327359757</v>
      </c>
      <c r="E30">
        <f t="shared" si="1"/>
        <v>9.8095860662299333E-3</v>
      </c>
      <c r="F30">
        <f t="shared" si="2"/>
        <v>-9.7157431003883131E-4</v>
      </c>
      <c r="G30">
        <f t="shared" si="3"/>
        <v>2.3448275862068964</v>
      </c>
      <c r="H30">
        <f t="shared" si="4"/>
        <v>0.42647058823529416</v>
      </c>
    </row>
    <row r="31" spans="1:8" x14ac:dyDescent="0.35">
      <c r="A31">
        <v>30</v>
      </c>
      <c r="B31" t="s">
        <v>15</v>
      </c>
      <c r="C31">
        <v>2.94</v>
      </c>
      <c r="D31">
        <f t="shared" si="0"/>
        <v>0.46834733041215726</v>
      </c>
      <c r="E31">
        <f t="shared" si="1"/>
        <v>5.8217246920311463E-3</v>
      </c>
      <c r="F31">
        <f t="shared" si="2"/>
        <v>-4.4419891750887983E-4</v>
      </c>
      <c r="G31">
        <f t="shared" si="3"/>
        <v>2.2666666666666666</v>
      </c>
      <c r="H31">
        <f t="shared" si="4"/>
        <v>0.44117647058823528</v>
      </c>
    </row>
    <row r="32" spans="1:8" x14ac:dyDescent="0.35">
      <c r="A32">
        <v>31</v>
      </c>
      <c r="B32" t="s">
        <v>233</v>
      </c>
      <c r="C32">
        <v>3.14</v>
      </c>
      <c r="D32">
        <f t="shared" si="0"/>
        <v>0.49692964807321494</v>
      </c>
      <c r="E32">
        <f t="shared" si="1"/>
        <v>2.2769989040623204E-3</v>
      </c>
      <c r="F32">
        <f t="shared" si="2"/>
        <v>-1.0865362804153663E-4</v>
      </c>
      <c r="G32">
        <f t="shared" si="3"/>
        <v>2.193548387096774</v>
      </c>
      <c r="H32">
        <f t="shared" si="4"/>
        <v>0.45588235294117652</v>
      </c>
    </row>
    <row r="33" spans="1:8" x14ac:dyDescent="0.35">
      <c r="A33">
        <v>32</v>
      </c>
      <c r="B33" t="s">
        <v>238</v>
      </c>
      <c r="C33">
        <v>3.15</v>
      </c>
      <c r="D33">
        <f t="shared" si="0"/>
        <v>0.49831055378960049</v>
      </c>
      <c r="E33">
        <f t="shared" si="1"/>
        <v>2.1471179361625169E-3</v>
      </c>
      <c r="F33">
        <f t="shared" si="2"/>
        <v>-9.9491012314568419E-5</v>
      </c>
      <c r="G33">
        <f t="shared" si="3"/>
        <v>2.125</v>
      </c>
      <c r="H33">
        <f t="shared" si="4"/>
        <v>0.47058823529411764</v>
      </c>
    </row>
    <row r="34" spans="1:8" x14ac:dyDescent="0.35">
      <c r="A34">
        <v>33</v>
      </c>
      <c r="B34" t="s">
        <v>64</v>
      </c>
      <c r="C34">
        <v>3.29</v>
      </c>
      <c r="D34">
        <f t="shared" si="0"/>
        <v>0.51719589794997434</v>
      </c>
      <c r="E34">
        <f t="shared" si="1"/>
        <v>7.5359362585717489E-4</v>
      </c>
      <c r="F34">
        <f t="shared" si="2"/>
        <v>-2.0687395845608445E-5</v>
      </c>
      <c r="G34">
        <f t="shared" si="3"/>
        <v>2.0606060606060606</v>
      </c>
      <c r="H34">
        <f t="shared" si="4"/>
        <v>0.48529411764705882</v>
      </c>
    </row>
    <row r="35" spans="1:8" x14ac:dyDescent="0.35">
      <c r="A35">
        <v>34</v>
      </c>
      <c r="B35" t="s">
        <v>159</v>
      </c>
      <c r="C35">
        <v>3.41</v>
      </c>
      <c r="D35">
        <f t="shared" si="0"/>
        <v>0.53275437899249778</v>
      </c>
      <c r="E35">
        <f t="shared" si="1"/>
        <v>1.4144770099292089E-4</v>
      </c>
      <c r="F35">
        <f t="shared" si="2"/>
        <v>-1.682262792954775E-6</v>
      </c>
      <c r="G35">
        <f t="shared" si="3"/>
        <v>2</v>
      </c>
      <c r="H35">
        <f t="shared" si="4"/>
        <v>0.5</v>
      </c>
    </row>
    <row r="36" spans="1:8" x14ac:dyDescent="0.35">
      <c r="A36">
        <v>35</v>
      </c>
      <c r="B36" t="s">
        <v>47</v>
      </c>
      <c r="C36">
        <v>3.42</v>
      </c>
      <c r="D36">
        <f t="shared" si="0"/>
        <v>0.53402610605613499</v>
      </c>
      <c r="E36">
        <f t="shared" si="1"/>
        <v>1.1281523611638225E-4</v>
      </c>
      <c r="F36">
        <f t="shared" si="2"/>
        <v>-1.1982615809082188E-6</v>
      </c>
      <c r="G36">
        <f t="shared" si="3"/>
        <v>1.9428571428571428</v>
      </c>
      <c r="H36">
        <f t="shared" si="4"/>
        <v>0.51470588235294124</v>
      </c>
    </row>
    <row r="37" spans="1:8" x14ac:dyDescent="0.35">
      <c r="A37">
        <v>36</v>
      </c>
      <c r="B37" t="s">
        <v>87</v>
      </c>
      <c r="C37">
        <v>3.51</v>
      </c>
      <c r="D37">
        <f t="shared" si="0"/>
        <v>0.54530711646582408</v>
      </c>
      <c r="E37">
        <f t="shared" si="1"/>
        <v>4.3501769767747844E-7</v>
      </c>
      <c r="F37">
        <f t="shared" si="2"/>
        <v>2.8691971340046379E-10</v>
      </c>
      <c r="G37">
        <f t="shared" si="3"/>
        <v>1.8888888888888888</v>
      </c>
      <c r="H37">
        <f t="shared" si="4"/>
        <v>0.52941176470588236</v>
      </c>
    </row>
    <row r="38" spans="1:8" x14ac:dyDescent="0.35">
      <c r="A38">
        <v>37</v>
      </c>
      <c r="B38" t="s">
        <v>97</v>
      </c>
      <c r="C38">
        <v>3.62</v>
      </c>
      <c r="D38">
        <f t="shared" si="0"/>
        <v>0.55870857053316569</v>
      </c>
      <c r="E38">
        <f t="shared" si="1"/>
        <v>1.9771208044694718E-4</v>
      </c>
      <c r="F38">
        <f t="shared" si="2"/>
        <v>2.7800320902597323E-6</v>
      </c>
      <c r="G38">
        <f t="shared" si="3"/>
        <v>1.8378378378378379</v>
      </c>
      <c r="H38">
        <f t="shared" si="4"/>
        <v>0.54411764705882348</v>
      </c>
    </row>
    <row r="39" spans="1:8" x14ac:dyDescent="0.35">
      <c r="A39">
        <v>38</v>
      </c>
      <c r="B39" t="s">
        <v>137</v>
      </c>
      <c r="C39">
        <v>3.7</v>
      </c>
      <c r="D39">
        <f t="shared" si="0"/>
        <v>0.56820172406699498</v>
      </c>
      <c r="E39">
        <f t="shared" si="1"/>
        <v>5.5479875081930713E-4</v>
      </c>
      <c r="F39">
        <f t="shared" si="2"/>
        <v>1.306782204844223E-5</v>
      </c>
      <c r="G39">
        <f t="shared" si="3"/>
        <v>1.7894736842105263</v>
      </c>
      <c r="H39">
        <f t="shared" si="4"/>
        <v>0.55882352941176472</v>
      </c>
    </row>
    <row r="40" spans="1:8" x14ac:dyDescent="0.35">
      <c r="A40">
        <v>39</v>
      </c>
      <c r="B40" t="s">
        <v>82</v>
      </c>
      <c r="C40">
        <v>3.92</v>
      </c>
      <c r="D40">
        <f t="shared" si="0"/>
        <v>0.59328606702045728</v>
      </c>
      <c r="E40">
        <f t="shared" si="1"/>
        <v>2.3657045839091447E-3</v>
      </c>
      <c r="F40">
        <f t="shared" si="2"/>
        <v>1.1506434433214537E-4</v>
      </c>
      <c r="G40">
        <f t="shared" si="3"/>
        <v>1.7435897435897436</v>
      </c>
      <c r="H40">
        <f t="shared" si="4"/>
        <v>0.57352941176470584</v>
      </c>
    </row>
    <row r="41" spans="1:8" x14ac:dyDescent="0.35">
      <c r="A41">
        <v>40</v>
      </c>
      <c r="B41" t="s">
        <v>300</v>
      </c>
      <c r="C41">
        <v>3.95</v>
      </c>
      <c r="D41">
        <f t="shared" si="0"/>
        <v>0.59659709562646024</v>
      </c>
      <c r="E41">
        <f t="shared" si="1"/>
        <v>2.6987544854248143E-3</v>
      </c>
      <c r="F41">
        <f t="shared" si="2"/>
        <v>1.4019904835587017E-4</v>
      </c>
      <c r="G41">
        <f t="shared" si="3"/>
        <v>1.7</v>
      </c>
      <c r="H41">
        <f t="shared" si="4"/>
        <v>0.58823529411764708</v>
      </c>
    </row>
    <row r="42" spans="1:8" x14ac:dyDescent="0.35">
      <c r="A42">
        <v>41</v>
      </c>
      <c r="B42" t="s">
        <v>199</v>
      </c>
      <c r="C42">
        <v>3.96</v>
      </c>
      <c r="D42">
        <f t="shared" si="0"/>
        <v>0.5976951859255123</v>
      </c>
      <c r="E42">
        <f t="shared" si="1"/>
        <v>2.8140508548912101E-3</v>
      </c>
      <c r="F42">
        <f t="shared" si="2"/>
        <v>1.4927872341310853E-4</v>
      </c>
      <c r="G42">
        <f t="shared" si="3"/>
        <v>1.6585365853658536</v>
      </c>
      <c r="H42">
        <f t="shared" si="4"/>
        <v>0.60294117647058831</v>
      </c>
    </row>
    <row r="43" spans="1:8" x14ac:dyDescent="0.35">
      <c r="A43">
        <v>42</v>
      </c>
      <c r="B43" t="s">
        <v>28</v>
      </c>
      <c r="C43">
        <v>4.0599999999999996</v>
      </c>
      <c r="D43">
        <f t="shared" si="0"/>
        <v>0.60852603357719404</v>
      </c>
      <c r="E43">
        <f t="shared" si="1"/>
        <v>4.0804596738173264E-3</v>
      </c>
      <c r="F43">
        <f t="shared" si="2"/>
        <v>2.606535446317728E-4</v>
      </c>
      <c r="G43">
        <f t="shared" si="3"/>
        <v>1.6190476190476191</v>
      </c>
      <c r="H43">
        <f t="shared" si="4"/>
        <v>0.61764705882352944</v>
      </c>
    </row>
    <row r="44" spans="1:8" x14ac:dyDescent="0.35">
      <c r="A44">
        <v>43</v>
      </c>
      <c r="B44" t="s">
        <v>68</v>
      </c>
      <c r="C44">
        <v>4.13</v>
      </c>
      <c r="D44">
        <f t="shared" si="0"/>
        <v>0.61595005165640104</v>
      </c>
      <c r="E44">
        <f t="shared" si="1"/>
        <v>5.0840456370624121E-3</v>
      </c>
      <c r="F44">
        <f t="shared" si="2"/>
        <v>3.6250513304902259E-4</v>
      </c>
      <c r="G44">
        <f t="shared" si="3"/>
        <v>1.5813953488372092</v>
      </c>
      <c r="H44">
        <f t="shared" si="4"/>
        <v>0.63235294117647067</v>
      </c>
    </row>
    <row r="45" spans="1:8" x14ac:dyDescent="0.35">
      <c r="A45">
        <v>44</v>
      </c>
      <c r="B45" t="s">
        <v>204</v>
      </c>
      <c r="C45">
        <v>4.46</v>
      </c>
      <c r="D45">
        <f t="shared" si="0"/>
        <v>0.64933485871214192</v>
      </c>
      <c r="E45">
        <f t="shared" si="1"/>
        <v>1.0959430982429835E-2</v>
      </c>
      <c r="F45">
        <f t="shared" si="2"/>
        <v>1.14731324961532E-3</v>
      </c>
      <c r="G45">
        <f t="shared" si="3"/>
        <v>1.5454545454545454</v>
      </c>
      <c r="H45">
        <f t="shared" si="4"/>
        <v>0.6470588235294118</v>
      </c>
    </row>
    <row r="46" spans="1:8" x14ac:dyDescent="0.35">
      <c r="A46">
        <v>45</v>
      </c>
      <c r="B46" t="s">
        <v>209</v>
      </c>
      <c r="C46">
        <v>4.47</v>
      </c>
      <c r="D46">
        <f t="shared" si="0"/>
        <v>0.6503075231319364</v>
      </c>
      <c r="E46">
        <f t="shared" si="1"/>
        <v>1.116402828420089E-2</v>
      </c>
      <c r="F46">
        <f t="shared" si="2"/>
        <v>1.179590842015189E-3</v>
      </c>
      <c r="G46">
        <f t="shared" si="3"/>
        <v>1.5111111111111111</v>
      </c>
      <c r="H46">
        <f t="shared" si="4"/>
        <v>0.66176470588235292</v>
      </c>
    </row>
    <row r="47" spans="1:8" x14ac:dyDescent="0.35">
      <c r="A47">
        <v>46</v>
      </c>
      <c r="B47" t="s">
        <v>283</v>
      </c>
      <c r="C47">
        <v>4.9800000000000004</v>
      </c>
      <c r="D47">
        <f t="shared" si="0"/>
        <v>0.6972293427597176</v>
      </c>
      <c r="E47">
        <f t="shared" si="1"/>
        <v>2.3281201116302414E-2</v>
      </c>
      <c r="F47">
        <f t="shared" si="2"/>
        <v>3.5522872234613769E-3</v>
      </c>
      <c r="G47">
        <f t="shared" si="3"/>
        <v>1.4782608695652173</v>
      </c>
      <c r="H47">
        <f t="shared" si="4"/>
        <v>0.67647058823529416</v>
      </c>
    </row>
    <row r="48" spans="1:8" x14ac:dyDescent="0.35">
      <c r="A48">
        <v>47</v>
      </c>
      <c r="B48" t="s">
        <v>304</v>
      </c>
      <c r="C48">
        <v>5.0199999999999996</v>
      </c>
      <c r="D48">
        <f t="shared" si="0"/>
        <v>0.70070371714501933</v>
      </c>
      <c r="E48">
        <f t="shared" si="1"/>
        <v>2.4353524884664184E-2</v>
      </c>
      <c r="F48">
        <f t="shared" si="2"/>
        <v>3.8005175611958699E-3</v>
      </c>
      <c r="G48">
        <f t="shared" si="3"/>
        <v>1.446808510638298</v>
      </c>
      <c r="H48">
        <f t="shared" si="4"/>
        <v>0.69117647058823528</v>
      </c>
    </row>
    <row r="49" spans="1:8" x14ac:dyDescent="0.35">
      <c r="A49">
        <v>48</v>
      </c>
      <c r="B49" t="s">
        <v>8</v>
      </c>
      <c r="C49">
        <v>5.73</v>
      </c>
      <c r="D49">
        <f t="shared" si="0"/>
        <v>0.75815462196739003</v>
      </c>
      <c r="E49">
        <f t="shared" si="1"/>
        <v>4.5585266470100048E-2</v>
      </c>
      <c r="F49">
        <f t="shared" si="2"/>
        <v>9.7327764155313752E-3</v>
      </c>
      <c r="G49">
        <f t="shared" si="3"/>
        <v>1.4166666666666667</v>
      </c>
      <c r="H49">
        <f t="shared" si="4"/>
        <v>0.70588235294117641</v>
      </c>
    </row>
    <row r="50" spans="1:8" x14ac:dyDescent="0.35">
      <c r="A50">
        <v>49</v>
      </c>
      <c r="B50" t="s">
        <v>294</v>
      </c>
      <c r="C50">
        <v>5.93</v>
      </c>
      <c r="D50">
        <f t="shared" si="0"/>
        <v>0.77305469336426258</v>
      </c>
      <c r="E50">
        <f t="shared" si="1"/>
        <v>5.2169819598839602E-2</v>
      </c>
      <c r="F50">
        <f t="shared" si="2"/>
        <v>1.1915959060006965E-2</v>
      </c>
      <c r="G50">
        <f t="shared" si="3"/>
        <v>1.3877551020408163</v>
      </c>
      <c r="H50">
        <f t="shared" si="4"/>
        <v>0.72058823529411764</v>
      </c>
    </row>
    <row r="51" spans="1:8" x14ac:dyDescent="0.35">
      <c r="A51">
        <v>50</v>
      </c>
      <c r="B51" t="s">
        <v>186</v>
      </c>
      <c r="C51">
        <v>6.2</v>
      </c>
      <c r="D51">
        <f t="shared" si="0"/>
        <v>0.79239168949825389</v>
      </c>
      <c r="E51">
        <f t="shared" si="1"/>
        <v>6.1377154814966715E-2</v>
      </c>
      <c r="F51">
        <f t="shared" si="2"/>
        <v>1.5205829928721729E-2</v>
      </c>
      <c r="G51">
        <f t="shared" si="3"/>
        <v>1.36</v>
      </c>
      <c r="H51">
        <f t="shared" si="4"/>
        <v>0.73529411764705876</v>
      </c>
    </row>
    <row r="52" spans="1:8" x14ac:dyDescent="0.35">
      <c r="A52">
        <v>51</v>
      </c>
      <c r="B52" t="s">
        <v>247</v>
      </c>
      <c r="C52">
        <v>6.23</v>
      </c>
      <c r="D52">
        <f t="shared" si="0"/>
        <v>0.79448804665916961</v>
      </c>
      <c r="E52">
        <f t="shared" si="1"/>
        <v>6.2420269897637264E-2</v>
      </c>
      <c r="F52">
        <f t="shared" si="2"/>
        <v>1.559511074897612E-2</v>
      </c>
      <c r="G52">
        <f t="shared" si="3"/>
        <v>1.3333333333333333</v>
      </c>
      <c r="H52">
        <f t="shared" si="4"/>
        <v>0.75</v>
      </c>
    </row>
    <row r="53" spans="1:8" x14ac:dyDescent="0.35">
      <c r="A53">
        <v>52</v>
      </c>
      <c r="B53" t="s">
        <v>76</v>
      </c>
      <c r="C53">
        <v>6.36</v>
      </c>
      <c r="D53">
        <f t="shared" si="0"/>
        <v>0.80345711564841393</v>
      </c>
      <c r="E53">
        <f t="shared" si="1"/>
        <v>6.6982387258810422E-2</v>
      </c>
      <c r="F53">
        <f t="shared" si="2"/>
        <v>1.7335682033334465E-2</v>
      </c>
      <c r="G53">
        <f t="shared" si="3"/>
        <v>1.3076923076923077</v>
      </c>
      <c r="H53">
        <f t="shared" si="4"/>
        <v>0.76470588235294112</v>
      </c>
    </row>
    <row r="54" spans="1:8" x14ac:dyDescent="0.35">
      <c r="A54">
        <v>53</v>
      </c>
      <c r="B54" t="s">
        <v>268</v>
      </c>
      <c r="C54">
        <v>6.38</v>
      </c>
      <c r="D54">
        <f t="shared" si="0"/>
        <v>0.80482067872116236</v>
      </c>
      <c r="E54">
        <f t="shared" si="1"/>
        <v>6.7690052875109014E-2</v>
      </c>
      <c r="F54">
        <f t="shared" si="2"/>
        <v>1.7611132315120459E-2</v>
      </c>
      <c r="G54">
        <f t="shared" si="3"/>
        <v>1.2830188679245282</v>
      </c>
      <c r="H54">
        <f t="shared" si="4"/>
        <v>0.77941176470588236</v>
      </c>
    </row>
    <row r="55" spans="1:8" x14ac:dyDescent="0.35">
      <c r="A55">
        <v>54</v>
      </c>
      <c r="B55" t="s">
        <v>150</v>
      </c>
      <c r="C55">
        <v>6.66</v>
      </c>
      <c r="D55">
        <f t="shared" si="0"/>
        <v>0.82347422917030111</v>
      </c>
      <c r="E55">
        <f t="shared" si="1"/>
        <v>7.7744312694503576E-2</v>
      </c>
      <c r="F55">
        <f t="shared" si="2"/>
        <v>2.1677187930353035E-2</v>
      </c>
      <c r="G55">
        <f t="shared" si="3"/>
        <v>1.2592592592592593</v>
      </c>
      <c r="H55">
        <f t="shared" si="4"/>
        <v>0.79411764705882348</v>
      </c>
    </row>
    <row r="56" spans="1:8" x14ac:dyDescent="0.35">
      <c r="A56">
        <v>55</v>
      </c>
      <c r="B56" t="s">
        <v>243</v>
      </c>
      <c r="C56">
        <v>7.03</v>
      </c>
      <c r="D56">
        <f t="shared" si="0"/>
        <v>0.84695532501982396</v>
      </c>
      <c r="E56">
        <f t="shared" si="1"/>
        <v>9.1389986150775912E-2</v>
      </c>
      <c r="F56">
        <f t="shared" si="2"/>
        <v>2.7627902663926653E-2</v>
      </c>
      <c r="G56">
        <f t="shared" si="3"/>
        <v>1.2363636363636363</v>
      </c>
      <c r="H56">
        <f t="shared" si="4"/>
        <v>0.80882352941176472</v>
      </c>
    </row>
    <row r="57" spans="1:8" x14ac:dyDescent="0.35">
      <c r="A57">
        <v>56</v>
      </c>
      <c r="B57" t="s">
        <v>279</v>
      </c>
      <c r="C57">
        <v>7.68</v>
      </c>
      <c r="D57">
        <f t="shared" si="0"/>
        <v>0.88536122003151196</v>
      </c>
      <c r="E57">
        <f t="shared" si="1"/>
        <v>0.11608579966427697</v>
      </c>
      <c r="F57">
        <f t="shared" si="2"/>
        <v>3.9552017942322812E-2</v>
      </c>
      <c r="G57">
        <f t="shared" si="3"/>
        <v>1.2142857142857142</v>
      </c>
      <c r="H57">
        <f t="shared" si="4"/>
        <v>0.82352941176470595</v>
      </c>
    </row>
    <row r="58" spans="1:8" x14ac:dyDescent="0.35">
      <c r="A58">
        <v>57</v>
      </c>
      <c r="B58" t="s">
        <v>177</v>
      </c>
      <c r="C58">
        <v>8.1199999999999992</v>
      </c>
      <c r="D58">
        <f t="shared" si="0"/>
        <v>0.90955602924117529</v>
      </c>
      <c r="E58">
        <f t="shared" si="1"/>
        <v>0.13315819256495143</v>
      </c>
      <c r="F58">
        <f t="shared" si="2"/>
        <v>4.8590552515207969E-2</v>
      </c>
      <c r="G58">
        <f t="shared" si="3"/>
        <v>1.1929824561403508</v>
      </c>
      <c r="H58">
        <f t="shared" si="4"/>
        <v>0.83823529411764708</v>
      </c>
    </row>
    <row r="59" spans="1:8" x14ac:dyDescent="0.35">
      <c r="A59">
        <v>58</v>
      </c>
      <c r="B59" t="s">
        <v>254</v>
      </c>
      <c r="C59">
        <v>8.33</v>
      </c>
      <c r="D59">
        <f t="shared" si="0"/>
        <v>0.92064500140678762</v>
      </c>
      <c r="E59">
        <f t="shared" si="1"/>
        <v>0.14137407763533208</v>
      </c>
      <c r="F59">
        <f t="shared" si="2"/>
        <v>5.3156291790012959E-2</v>
      </c>
      <c r="G59">
        <f t="shared" si="3"/>
        <v>1.1724137931034482</v>
      </c>
      <c r="H59">
        <f t="shared" si="4"/>
        <v>0.85294117647058831</v>
      </c>
    </row>
    <row r="60" spans="1:8" x14ac:dyDescent="0.35">
      <c r="A60">
        <v>59</v>
      </c>
      <c r="B60" t="s">
        <v>287</v>
      </c>
      <c r="C60">
        <v>8.6999999999999993</v>
      </c>
      <c r="D60">
        <f t="shared" si="0"/>
        <v>0.93951925261861846</v>
      </c>
      <c r="E60">
        <f t="shared" si="1"/>
        <v>0.15592365540725264</v>
      </c>
      <c r="F60">
        <f t="shared" si="2"/>
        <v>6.156983808054272E-2</v>
      </c>
      <c r="G60">
        <f t="shared" si="3"/>
        <v>1.152542372881356</v>
      </c>
      <c r="H60">
        <f t="shared" si="4"/>
        <v>0.86764705882352944</v>
      </c>
    </row>
    <row r="61" spans="1:8" x14ac:dyDescent="0.35">
      <c r="A61">
        <v>60</v>
      </c>
      <c r="B61" t="s">
        <v>119</v>
      </c>
      <c r="C61">
        <v>8.91</v>
      </c>
      <c r="D61">
        <f t="shared" si="0"/>
        <v>0.94987770403687477</v>
      </c>
      <c r="E61">
        <f t="shared" si="1"/>
        <v>0.16421147145848874</v>
      </c>
      <c r="F61">
        <f t="shared" si="2"/>
        <v>6.6543438600864604E-2</v>
      </c>
      <c r="G61">
        <f t="shared" si="3"/>
        <v>1.1333333333333333</v>
      </c>
      <c r="H61">
        <f t="shared" si="4"/>
        <v>0.88235294117647056</v>
      </c>
    </row>
    <row r="62" spans="1:8" x14ac:dyDescent="0.35">
      <c r="A62">
        <v>61</v>
      </c>
      <c r="B62" t="s">
        <v>107</v>
      </c>
      <c r="C62">
        <v>10.32</v>
      </c>
      <c r="D62">
        <f t="shared" si="0"/>
        <v>1.0136796972911926</v>
      </c>
      <c r="E62">
        <f t="shared" si="1"/>
        <v>0.21999114792120769</v>
      </c>
      <c r="F62">
        <f t="shared" si="2"/>
        <v>0.10318291878928314</v>
      </c>
      <c r="G62">
        <f t="shared" si="3"/>
        <v>1.1147540983606556</v>
      </c>
      <c r="H62">
        <f t="shared" si="4"/>
        <v>0.8970588235294118</v>
      </c>
    </row>
    <row r="63" spans="1:8" x14ac:dyDescent="0.35">
      <c r="A63">
        <v>62</v>
      </c>
      <c r="B63" t="s">
        <v>228</v>
      </c>
      <c r="C63">
        <v>11.3</v>
      </c>
      <c r="D63">
        <f t="shared" si="0"/>
        <v>1.0530784434834197</v>
      </c>
      <c r="E63">
        <f t="shared" si="1"/>
        <v>0.25850196556617266</v>
      </c>
      <c r="F63">
        <f t="shared" si="2"/>
        <v>0.13143038331625856</v>
      </c>
      <c r="G63">
        <f t="shared" si="3"/>
        <v>1.096774193548387</v>
      </c>
      <c r="H63">
        <f t="shared" si="4"/>
        <v>0.91176470588235303</v>
      </c>
    </row>
    <row r="64" spans="1:8" x14ac:dyDescent="0.35">
      <c r="A64">
        <v>63</v>
      </c>
      <c r="B64" t="s">
        <v>22</v>
      </c>
      <c r="C64">
        <v>12.89</v>
      </c>
      <c r="D64">
        <f t="shared" si="0"/>
        <v>1.110252917353403</v>
      </c>
      <c r="E64">
        <f t="shared" si="1"/>
        <v>0.31990942281042944</v>
      </c>
      <c r="F64">
        <f t="shared" si="2"/>
        <v>0.18094248412873906</v>
      </c>
      <c r="G64">
        <f t="shared" si="3"/>
        <v>1.0793650793650793</v>
      </c>
      <c r="H64">
        <f t="shared" si="4"/>
        <v>0.92647058823529416</v>
      </c>
    </row>
    <row r="65" spans="1:8" x14ac:dyDescent="0.35">
      <c r="A65">
        <v>64</v>
      </c>
      <c r="B65" t="s">
        <v>258</v>
      </c>
      <c r="C65">
        <v>14.07</v>
      </c>
      <c r="D65">
        <f t="shared" si="0"/>
        <v>1.1482940974347458</v>
      </c>
      <c r="E65">
        <f t="shared" si="1"/>
        <v>0.36438914487158991</v>
      </c>
      <c r="F65">
        <f t="shared" si="2"/>
        <v>0.21996224639988229</v>
      </c>
      <c r="G65">
        <f t="shared" si="3"/>
        <v>1.0625</v>
      </c>
      <c r="H65">
        <f t="shared" si="4"/>
        <v>0.94117647058823528</v>
      </c>
    </row>
    <row r="66" spans="1:8" x14ac:dyDescent="0.35">
      <c r="A66">
        <v>65</v>
      </c>
      <c r="B66" t="s">
        <v>141</v>
      </c>
      <c r="C66">
        <v>14.44</v>
      </c>
      <c r="D66">
        <f t="shared" ref="D66:D68" si="5">LOG(C66)</f>
        <v>1.1595671932336202</v>
      </c>
      <c r="E66">
        <f t="shared" ref="E66:E68" si="6">(D66-$K$3)^2</f>
        <v>0.3781261581014978</v>
      </c>
      <c r="F66">
        <f t="shared" ref="F66:F68" si="7">(D66-$K$3)^3</f>
        <v>0.23251719930603809</v>
      </c>
      <c r="G66">
        <f t="shared" ref="G66:G68" si="8">($K$1+1)/A66</f>
        <v>1.0461538461538462</v>
      </c>
      <c r="H66">
        <f t="shared" ref="H66:H68" si="9">1/G66</f>
        <v>0.95588235294117641</v>
      </c>
    </row>
    <row r="67" spans="1:8" x14ac:dyDescent="0.35">
      <c r="A67">
        <v>66</v>
      </c>
      <c r="B67" t="s">
        <v>221</v>
      </c>
      <c r="C67">
        <v>14.89</v>
      </c>
      <c r="D67">
        <f t="shared" si="5"/>
        <v>1.1728946977521761</v>
      </c>
      <c r="E67">
        <f t="shared" si="6"/>
        <v>0.39469446891906407</v>
      </c>
      <c r="F67">
        <f t="shared" si="7"/>
        <v>0.24796567127249872</v>
      </c>
      <c r="G67">
        <f t="shared" si="8"/>
        <v>1.0303030303030303</v>
      </c>
      <c r="H67">
        <f t="shared" si="9"/>
        <v>0.97058823529411764</v>
      </c>
    </row>
    <row r="68" spans="1:8" x14ac:dyDescent="0.35">
      <c r="A68">
        <v>67</v>
      </c>
      <c r="B68" t="s">
        <v>114</v>
      </c>
      <c r="C68">
        <v>21.34</v>
      </c>
      <c r="D68">
        <f t="shared" si="5"/>
        <v>1.3291944150884512</v>
      </c>
      <c r="E68">
        <f t="shared" si="6"/>
        <v>0.61551377135732999</v>
      </c>
      <c r="F68">
        <f t="shared" si="7"/>
        <v>0.48289939496602502</v>
      </c>
      <c r="G68">
        <f t="shared" si="8"/>
        <v>1.0149253731343284</v>
      </c>
      <c r="H68">
        <f t="shared" si="9"/>
        <v>0.98529411764705876</v>
      </c>
    </row>
    <row r="71" spans="1:8" x14ac:dyDescent="0.35">
      <c r="B71" t="s">
        <v>326</v>
      </c>
      <c r="C71" t="s">
        <v>333</v>
      </c>
      <c r="D71" t="s">
        <v>334</v>
      </c>
      <c r="E71" t="s">
        <v>328</v>
      </c>
      <c r="F71" t="s">
        <v>329</v>
      </c>
      <c r="G71" t="s">
        <v>330</v>
      </c>
      <c r="H71" s="1" t="s">
        <v>331</v>
      </c>
    </row>
    <row r="72" spans="1:8" x14ac:dyDescent="0.35">
      <c r="B72">
        <v>2</v>
      </c>
      <c r="C72">
        <v>-3.3000000000000002E-2</v>
      </c>
      <c r="D72">
        <v>-0.05</v>
      </c>
      <c r="E72">
        <f>(C72-D72)/($K$9-$K$10)</f>
        <v>-0.17000000000000004</v>
      </c>
      <c r="F72" s="2">
        <f>C72+(E72*($K$8-$K$9))</f>
        <v>-4.6900698163969051E-2</v>
      </c>
      <c r="G72" s="2">
        <f t="shared" ref="G72:G78" si="10">$K$3+(F72*$K$7)</f>
        <v>0.52922628827429219</v>
      </c>
      <c r="H72" s="3">
        <f t="shared" ref="H72:H78" si="11">10^G72</f>
        <v>3.3824103011391498</v>
      </c>
    </row>
    <row r="73" spans="1:8" x14ac:dyDescent="0.35">
      <c r="B73">
        <v>5</v>
      </c>
      <c r="C73">
        <v>0.83</v>
      </c>
      <c r="D73">
        <v>0.82399999999999995</v>
      </c>
      <c r="E73">
        <f t="shared" ref="E73:E78" si="12">(C73-D73)/($K$9-$K$10)</f>
        <v>-6.0000000000000067E-2</v>
      </c>
      <c r="F73" s="2">
        <f t="shared" ref="F73:F78" si="13">C73+(E73*($K$8-$K$9))</f>
        <v>0.82509387123624622</v>
      </c>
      <c r="G73" s="2">
        <f t="shared" si="10"/>
        <v>0.815944050776366</v>
      </c>
      <c r="H73" s="3">
        <f t="shared" si="11"/>
        <v>6.545518441296867</v>
      </c>
    </row>
    <row r="74" spans="1:8" x14ac:dyDescent="0.35">
      <c r="B74">
        <v>10</v>
      </c>
      <c r="C74">
        <v>1.3009999999999999</v>
      </c>
      <c r="D74">
        <v>1.3089999999999999</v>
      </c>
      <c r="E74">
        <f t="shared" si="12"/>
        <v>8.0000000000000085E-2</v>
      </c>
      <c r="F74" s="2">
        <f t="shared" si="13"/>
        <v>1.3075415050183383</v>
      </c>
      <c r="G74" s="2">
        <f t="shared" si="10"/>
        <v>0.97457612365448787</v>
      </c>
      <c r="H74" s="3">
        <f t="shared" si="11"/>
        <v>9.4313991166045206</v>
      </c>
    </row>
    <row r="75" spans="1:8" x14ac:dyDescent="0.35">
      <c r="B75">
        <v>25</v>
      </c>
      <c r="C75">
        <v>1.8180000000000001</v>
      </c>
      <c r="D75">
        <v>1.849</v>
      </c>
      <c r="E75">
        <f t="shared" si="12"/>
        <v>0.30999999999999922</v>
      </c>
      <c r="F75" s="2">
        <f t="shared" si="13"/>
        <v>1.8433483319460613</v>
      </c>
      <c r="G75" s="2">
        <f t="shared" si="10"/>
        <v>1.1507530632146974</v>
      </c>
      <c r="H75" s="3">
        <f t="shared" si="11"/>
        <v>14.149889983981719</v>
      </c>
    </row>
    <row r="76" spans="1:8" x14ac:dyDescent="0.35">
      <c r="B76">
        <v>50</v>
      </c>
      <c r="C76">
        <v>2.1589999999999998</v>
      </c>
      <c r="D76">
        <v>2.2109999999999999</v>
      </c>
      <c r="E76">
        <f t="shared" si="12"/>
        <v>0.52000000000000057</v>
      </c>
      <c r="F76" s="2">
        <f t="shared" si="13"/>
        <v>2.2015197826191995</v>
      </c>
      <c r="G76" s="2">
        <f t="shared" si="10"/>
        <v>1.2685222793690598</v>
      </c>
      <c r="H76" s="3">
        <f t="shared" si="11"/>
        <v>18.557620078482305</v>
      </c>
    </row>
    <row r="77" spans="1:8" x14ac:dyDescent="0.35">
      <c r="B77">
        <v>100</v>
      </c>
      <c r="C77">
        <v>2.472</v>
      </c>
      <c r="D77">
        <v>2.544</v>
      </c>
      <c r="E77">
        <f t="shared" si="12"/>
        <v>0.72000000000000075</v>
      </c>
      <c r="F77" s="2">
        <f t="shared" si="13"/>
        <v>2.5308735451650453</v>
      </c>
      <c r="G77" s="2">
        <f t="shared" si="10"/>
        <v>1.3768160430948331</v>
      </c>
      <c r="H77" s="3">
        <f t="shared" si="11"/>
        <v>23.813105886726028</v>
      </c>
    </row>
    <row r="78" spans="1:8" x14ac:dyDescent="0.35">
      <c r="B78">
        <v>200</v>
      </c>
      <c r="C78">
        <v>2.7629999999999999</v>
      </c>
      <c r="D78">
        <v>2.8559999999999999</v>
      </c>
      <c r="E78">
        <f t="shared" si="12"/>
        <v>0.92999999999999994</v>
      </c>
      <c r="F78" s="2">
        <f t="shared" si="13"/>
        <v>2.8390449958381834</v>
      </c>
      <c r="G78" s="2">
        <f t="shared" si="10"/>
        <v>1.4781449181872501</v>
      </c>
      <c r="H78" s="3">
        <f t="shared" si="11"/>
        <v>30.070795569580117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2019-04-16T20:55:35Z</dcterms:modified>
</cp:coreProperties>
</file>