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Mubarek\"/>
    </mc:Choice>
  </mc:AlternateContent>
  <xr:revisionPtr revIDLastSave="0" documentId="13_ncr:1_{8AAC6E66-2503-4F85-8D47-4C7C8E60F0C3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3" l="1"/>
  <c r="E45" i="3"/>
  <c r="E44" i="3"/>
  <c r="E43" i="3"/>
  <c r="E42" i="3"/>
  <c r="E41" i="3"/>
  <c r="E40" i="3"/>
  <c r="D36" i="3"/>
  <c r="D35" i="3"/>
  <c r="D34" i="3"/>
  <c r="D33" i="3"/>
  <c r="D32" i="3"/>
  <c r="D31" i="3"/>
  <c r="D30" i="3"/>
  <c r="D29" i="3"/>
  <c r="D28" i="3"/>
  <c r="D27" i="3"/>
  <c r="G26" i="3"/>
  <c r="H26" i="3" s="1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G10" i="3"/>
  <c r="H10" i="3" s="1"/>
  <c r="D10" i="3"/>
  <c r="D9" i="3"/>
  <c r="D8" i="3"/>
  <c r="D7" i="3"/>
  <c r="D6" i="3"/>
  <c r="D5" i="3"/>
  <c r="D4" i="3"/>
  <c r="D3" i="3"/>
  <c r="K2" i="3"/>
  <c r="D2" i="3"/>
  <c r="K1" i="3"/>
  <c r="G3" i="3" s="1"/>
  <c r="H3" i="3" s="1"/>
  <c r="E46" i="2"/>
  <c r="E45" i="2"/>
  <c r="E44" i="2"/>
  <c r="E43" i="2"/>
  <c r="E42" i="2"/>
  <c r="E41" i="2"/>
  <c r="E40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5" i="2" s="1"/>
  <c r="H25" i="2" s="1"/>
  <c r="I11" i="1"/>
  <c r="I9" i="1"/>
  <c r="I33" i="1"/>
  <c r="I25" i="1"/>
  <c r="I15" i="1"/>
  <c r="I7" i="1"/>
  <c r="I31" i="1"/>
  <c r="I30" i="1"/>
  <c r="I22" i="1"/>
  <c r="I21" i="1"/>
  <c r="I37" i="1"/>
  <c r="I24" i="1"/>
  <c r="I35" i="1"/>
  <c r="I8" i="1"/>
  <c r="I23" i="1"/>
  <c r="I26" i="1"/>
  <c r="I13" i="1"/>
  <c r="I27" i="1"/>
  <c r="I20" i="1"/>
  <c r="I10" i="1"/>
  <c r="I4" i="1"/>
  <c r="I32" i="1"/>
  <c r="I36" i="1"/>
  <c r="I6" i="1"/>
  <c r="I18" i="1"/>
  <c r="I19" i="1"/>
  <c r="I12" i="1"/>
  <c r="I5" i="1"/>
  <c r="I14" i="1"/>
  <c r="I28" i="1"/>
  <c r="I3" i="1"/>
  <c r="I29" i="1"/>
  <c r="I17" i="1"/>
  <c r="I34" i="1"/>
  <c r="I16" i="1"/>
  <c r="H11" i="1"/>
  <c r="H9" i="1"/>
  <c r="H33" i="1"/>
  <c r="H25" i="1"/>
  <c r="H15" i="1"/>
  <c r="H7" i="1"/>
  <c r="H31" i="1"/>
  <c r="H30" i="1"/>
  <c r="H22" i="1"/>
  <c r="H21" i="1"/>
  <c r="H37" i="1"/>
  <c r="H24" i="1"/>
  <c r="H35" i="1"/>
  <c r="H8" i="1"/>
  <c r="H23" i="1"/>
  <c r="H26" i="1"/>
  <c r="H13" i="1"/>
  <c r="H27" i="1"/>
  <c r="H20" i="1"/>
  <c r="H10" i="1"/>
  <c r="H4" i="1"/>
  <c r="H32" i="1"/>
  <c r="H36" i="1"/>
  <c r="H6" i="1"/>
  <c r="H18" i="1"/>
  <c r="H19" i="1"/>
  <c r="H12" i="1"/>
  <c r="H5" i="1"/>
  <c r="H14" i="1"/>
  <c r="H28" i="1"/>
  <c r="H3" i="1"/>
  <c r="H29" i="1"/>
  <c r="H17" i="1"/>
  <c r="H34" i="1"/>
  <c r="H16" i="1"/>
  <c r="G14" i="3" l="1"/>
  <c r="H14" i="3" s="1"/>
  <c r="G30" i="3"/>
  <c r="H30" i="3" s="1"/>
  <c r="G18" i="3"/>
  <c r="H18" i="3" s="1"/>
  <c r="G34" i="3"/>
  <c r="H34" i="3" s="1"/>
  <c r="G22" i="3"/>
  <c r="H22" i="3" s="1"/>
  <c r="F25" i="3"/>
  <c r="F44" i="3"/>
  <c r="G33" i="3"/>
  <c r="H33" i="3" s="1"/>
  <c r="G29" i="3"/>
  <c r="H29" i="3" s="1"/>
  <c r="G25" i="3"/>
  <c r="H25" i="3" s="1"/>
  <c r="G21" i="3"/>
  <c r="H21" i="3" s="1"/>
  <c r="G17" i="3"/>
  <c r="H17" i="3" s="1"/>
  <c r="G13" i="3"/>
  <c r="H13" i="3" s="1"/>
  <c r="G9" i="3"/>
  <c r="H9" i="3" s="1"/>
  <c r="G7" i="3"/>
  <c r="H7" i="3" s="1"/>
  <c r="G5" i="3"/>
  <c r="H5" i="3" s="1"/>
  <c r="G36" i="3"/>
  <c r="H36" i="3" s="1"/>
  <c r="G32" i="3"/>
  <c r="H32" i="3" s="1"/>
  <c r="G28" i="3"/>
  <c r="H28" i="3" s="1"/>
  <c r="G24" i="3"/>
  <c r="H24" i="3" s="1"/>
  <c r="G20" i="3"/>
  <c r="H20" i="3" s="1"/>
  <c r="G16" i="3"/>
  <c r="H16" i="3" s="1"/>
  <c r="G12" i="3"/>
  <c r="H12" i="3" s="1"/>
  <c r="G35" i="3"/>
  <c r="H35" i="3" s="1"/>
  <c r="G31" i="3"/>
  <c r="H31" i="3" s="1"/>
  <c r="G27" i="3"/>
  <c r="H27" i="3" s="1"/>
  <c r="G23" i="3"/>
  <c r="H23" i="3" s="1"/>
  <c r="G19" i="3"/>
  <c r="H19" i="3" s="1"/>
  <c r="G15" i="3"/>
  <c r="H15" i="3" s="1"/>
  <c r="G11" i="3"/>
  <c r="H11" i="3" s="1"/>
  <c r="G8" i="3"/>
  <c r="H8" i="3" s="1"/>
  <c r="G6" i="3"/>
  <c r="H6" i="3" s="1"/>
  <c r="G4" i="3"/>
  <c r="H4" i="3" s="1"/>
  <c r="G2" i="3"/>
  <c r="H2" i="3" s="1"/>
  <c r="F9" i="3"/>
  <c r="K8" i="3"/>
  <c r="F43" i="3" s="1"/>
  <c r="K6" i="3"/>
  <c r="K7" i="3"/>
  <c r="K3" i="3"/>
  <c r="F7" i="3" s="1"/>
  <c r="F10" i="3"/>
  <c r="F22" i="3"/>
  <c r="F26" i="3"/>
  <c r="E18" i="3"/>
  <c r="E22" i="3"/>
  <c r="E34" i="3"/>
  <c r="K6" i="2"/>
  <c r="K8" i="2"/>
  <c r="F43" i="2" s="1"/>
  <c r="G43" i="2" s="1"/>
  <c r="H43" i="2" s="1"/>
  <c r="G3" i="2"/>
  <c r="H3" i="2" s="1"/>
  <c r="G29" i="2"/>
  <c r="H29" i="2" s="1"/>
  <c r="G17" i="2"/>
  <c r="H17" i="2" s="1"/>
  <c r="F40" i="2"/>
  <c r="K3" i="2"/>
  <c r="F33" i="2" s="1"/>
  <c r="G21" i="2"/>
  <c r="H21" i="2" s="1"/>
  <c r="F41" i="2"/>
  <c r="F45" i="2"/>
  <c r="G13" i="2"/>
  <c r="H13" i="2" s="1"/>
  <c r="G33" i="2"/>
  <c r="H33" i="2" s="1"/>
  <c r="F44" i="2"/>
  <c r="G5" i="2"/>
  <c r="H5" i="2" s="1"/>
  <c r="G7" i="2"/>
  <c r="H7" i="2" s="1"/>
  <c r="G9" i="2"/>
  <c r="H9" i="2" s="1"/>
  <c r="F42" i="2"/>
  <c r="F46" i="2"/>
  <c r="E26" i="2"/>
  <c r="E6" i="2"/>
  <c r="F35" i="2"/>
  <c r="F6" i="2"/>
  <c r="E18" i="2"/>
  <c r="F9" i="2"/>
  <c r="G10" i="2"/>
  <c r="H10" i="2" s="1"/>
  <c r="G14" i="2"/>
  <c r="H14" i="2" s="1"/>
  <c r="G18" i="2"/>
  <c r="H18" i="2" s="1"/>
  <c r="E20" i="2"/>
  <c r="G22" i="2"/>
  <c r="H22" i="2" s="1"/>
  <c r="G26" i="2"/>
  <c r="H26" i="2" s="1"/>
  <c r="G30" i="2"/>
  <c r="H30" i="2" s="1"/>
  <c r="G34" i="2"/>
  <c r="H34" i="2" s="1"/>
  <c r="G2" i="2"/>
  <c r="H2" i="2" s="1"/>
  <c r="G6" i="2"/>
  <c r="H6" i="2" s="1"/>
  <c r="K7" i="2"/>
  <c r="G8" i="2"/>
  <c r="H8" i="2" s="1"/>
  <c r="G11" i="2"/>
  <c r="H11" i="2" s="1"/>
  <c r="G15" i="2"/>
  <c r="H15" i="2" s="1"/>
  <c r="G19" i="2"/>
  <c r="H19" i="2" s="1"/>
  <c r="E21" i="2"/>
  <c r="G23" i="2"/>
  <c r="H23" i="2" s="1"/>
  <c r="G27" i="2"/>
  <c r="H27" i="2" s="1"/>
  <c r="G31" i="2"/>
  <c r="H31" i="2" s="1"/>
  <c r="G35" i="2"/>
  <c r="H35" i="2" s="1"/>
  <c r="G4" i="2"/>
  <c r="H4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F13" i="3" l="1"/>
  <c r="F46" i="3"/>
  <c r="G46" i="3" s="1"/>
  <c r="H46" i="3" s="1"/>
  <c r="F29" i="3"/>
  <c r="E5" i="3"/>
  <c r="E33" i="3"/>
  <c r="E7" i="3"/>
  <c r="E30" i="3"/>
  <c r="E14" i="3"/>
  <c r="F34" i="3"/>
  <c r="F18" i="3"/>
  <c r="F40" i="3"/>
  <c r="G40" i="3" s="1"/>
  <c r="H40" i="3" s="1"/>
  <c r="F17" i="3"/>
  <c r="F5" i="3"/>
  <c r="F45" i="3"/>
  <c r="G45" i="3" s="1"/>
  <c r="H45" i="3" s="1"/>
  <c r="F33" i="3"/>
  <c r="F21" i="3"/>
  <c r="F42" i="3"/>
  <c r="E35" i="3"/>
  <c r="E31" i="3"/>
  <c r="E27" i="3"/>
  <c r="E23" i="3"/>
  <c r="E19" i="3"/>
  <c r="E15" i="3"/>
  <c r="E11" i="3"/>
  <c r="E8" i="3"/>
  <c r="E6" i="3"/>
  <c r="E4" i="3"/>
  <c r="G44" i="3"/>
  <c r="H44" i="3" s="1"/>
  <c r="G43" i="3"/>
  <c r="H43" i="3" s="1"/>
  <c r="G42" i="3"/>
  <c r="H42" i="3" s="1"/>
  <c r="F36" i="3"/>
  <c r="F32" i="3"/>
  <c r="F28" i="3"/>
  <c r="F24" i="3"/>
  <c r="F20" i="3"/>
  <c r="F16" i="3"/>
  <c r="F12" i="3"/>
  <c r="E2" i="3"/>
  <c r="F15" i="3"/>
  <c r="F11" i="3"/>
  <c r="E36" i="3"/>
  <c r="E32" i="3"/>
  <c r="E20" i="3"/>
  <c r="E12" i="3"/>
  <c r="F6" i="3"/>
  <c r="E3" i="3"/>
  <c r="F35" i="3"/>
  <c r="F31" i="3"/>
  <c r="F27" i="3"/>
  <c r="F23" i="3"/>
  <c r="F19" i="3"/>
  <c r="E28" i="3"/>
  <c r="E24" i="3"/>
  <c r="E16" i="3"/>
  <c r="F8" i="3"/>
  <c r="F4" i="3"/>
  <c r="F2" i="3"/>
  <c r="E17" i="3"/>
  <c r="E21" i="3"/>
  <c r="E26" i="3"/>
  <c r="E10" i="3"/>
  <c r="F30" i="3"/>
  <c r="F14" i="3"/>
  <c r="F3" i="3"/>
  <c r="E29" i="3"/>
  <c r="E9" i="3"/>
  <c r="F41" i="3"/>
  <c r="G41" i="3" s="1"/>
  <c r="H41" i="3" s="1"/>
  <c r="E25" i="3"/>
  <c r="E13" i="3"/>
  <c r="E29" i="2"/>
  <c r="E9" i="2"/>
  <c r="E28" i="2"/>
  <c r="F29" i="2"/>
  <c r="F36" i="2"/>
  <c r="E19" i="2"/>
  <c r="F15" i="2"/>
  <c r="E27" i="2"/>
  <c r="E11" i="2"/>
  <c r="E36" i="2"/>
  <c r="E22" i="2"/>
  <c r="F17" i="2"/>
  <c r="F22" i="2"/>
  <c r="F19" i="2"/>
  <c r="E31" i="2"/>
  <c r="F30" i="2"/>
  <c r="E13" i="2"/>
  <c r="E12" i="2"/>
  <c r="F3" i="2"/>
  <c r="F25" i="2"/>
  <c r="F4" i="2"/>
  <c r="F31" i="2"/>
  <c r="E3" i="2"/>
  <c r="F24" i="2"/>
  <c r="E5" i="2"/>
  <c r="F21" i="2"/>
  <c r="F20" i="2"/>
  <c r="F12" i="2"/>
  <c r="G46" i="2"/>
  <c r="H46" i="2" s="1"/>
  <c r="F16" i="2"/>
  <c r="F7" i="2"/>
  <c r="E34" i="2"/>
  <c r="E8" i="2"/>
  <c r="F26" i="2"/>
  <c r="F8" i="2"/>
  <c r="F23" i="2"/>
  <c r="F10" i="2"/>
  <c r="F34" i="2"/>
  <c r="E2" i="2"/>
  <c r="E15" i="2"/>
  <c r="E7" i="2"/>
  <c r="E14" i="2"/>
  <c r="E10" i="2"/>
  <c r="E33" i="2"/>
  <c r="E25" i="2"/>
  <c r="E17" i="2"/>
  <c r="E32" i="2"/>
  <c r="E24" i="2"/>
  <c r="E16" i="2"/>
  <c r="F32" i="2"/>
  <c r="F13" i="2"/>
  <c r="F5" i="2"/>
  <c r="F28" i="2"/>
  <c r="F14" i="2"/>
  <c r="F2" i="2"/>
  <c r="F11" i="2"/>
  <c r="F27" i="2"/>
  <c r="F18" i="2"/>
  <c r="E35" i="2"/>
  <c r="E4" i="2"/>
  <c r="K4" i="2" s="1"/>
  <c r="E23" i="2"/>
  <c r="E30" i="2"/>
  <c r="G40" i="2"/>
  <c r="H40" i="2" s="1"/>
  <c r="G44" i="2"/>
  <c r="H44" i="2" s="1"/>
  <c r="G41" i="2"/>
  <c r="H41" i="2" s="1"/>
  <c r="G45" i="2"/>
  <c r="H45" i="2" s="1"/>
  <c r="G42" i="2"/>
  <c r="H42" i="2" s="1"/>
  <c r="K5" i="3" l="1"/>
  <c r="K4" i="3"/>
  <c r="K5" i="2"/>
</calcChain>
</file>

<file path=xl/sharedStrings.xml><?xml version="1.0" encoding="utf-8"?>
<sst xmlns="http://schemas.openxmlformats.org/spreadsheetml/2006/main" count="375" uniqueCount="218">
  <si>
    <t>Mubarek</t>
  </si>
  <si>
    <t>start_date</t>
  </si>
  <si>
    <t>end_date</t>
  </si>
  <si>
    <t>duration</t>
  </si>
  <si>
    <t>peak</t>
  </si>
  <si>
    <t>sum</t>
  </si>
  <si>
    <t>average</t>
  </si>
  <si>
    <t>median</t>
  </si>
  <si>
    <t>07/01/1933</t>
  </si>
  <si>
    <t>11/01/1933</t>
  </si>
  <si>
    <t>4</t>
  </si>
  <si>
    <t>-1.25</t>
  </si>
  <si>
    <t>-3.96</t>
  </si>
  <si>
    <t>-0.99</t>
  </si>
  <si>
    <t>-1.1</t>
  </si>
  <si>
    <t>03/01/1934</t>
  </si>
  <si>
    <t>05/01/1934</t>
  </si>
  <si>
    <t>2</t>
  </si>
  <si>
    <t>-1.75</t>
  </si>
  <si>
    <t>-3.29</t>
  </si>
  <si>
    <t>-1.64</t>
  </si>
  <si>
    <t>05/01/1936</t>
  </si>
  <si>
    <t>09/01/1936</t>
  </si>
  <si>
    <t>-1.26</t>
  </si>
  <si>
    <t>-2.72</t>
  </si>
  <si>
    <t>-0.68</t>
  </si>
  <si>
    <t>-0.58</t>
  </si>
  <si>
    <t>05/01/1937</t>
  </si>
  <si>
    <t>02/01/1938</t>
  </si>
  <si>
    <t>9</t>
  </si>
  <si>
    <t>-2.06</t>
  </si>
  <si>
    <t>-12.01</t>
  </si>
  <si>
    <t>-1.33</t>
  </si>
  <si>
    <t>-1.36</t>
  </si>
  <si>
    <t>06/01/1939</t>
  </si>
  <si>
    <t>11/01/1939</t>
  </si>
  <si>
    <t>5</t>
  </si>
  <si>
    <t>-1.81</t>
  </si>
  <si>
    <t>-6.5</t>
  </si>
  <si>
    <t>-1.3</t>
  </si>
  <si>
    <t>10/01/1941</t>
  </si>
  <si>
    <t>01/01/1942</t>
  </si>
  <si>
    <t>3</t>
  </si>
  <si>
    <t>-1.87</t>
  </si>
  <si>
    <t>-3.83</t>
  </si>
  <si>
    <t>-1.28</t>
  </si>
  <si>
    <t>-1.73</t>
  </si>
  <si>
    <t>01/01/1943</t>
  </si>
  <si>
    <t>03/01/1943</t>
  </si>
  <si>
    <t>-1.12</t>
  </si>
  <si>
    <t>-2.07</t>
  </si>
  <si>
    <t>-1.04</t>
  </si>
  <si>
    <t>07/01/1944</t>
  </si>
  <si>
    <t>05/01/1945</t>
  </si>
  <si>
    <t>10</t>
  </si>
  <si>
    <t>-2.27</t>
  </si>
  <si>
    <t>-10.95</t>
  </si>
  <si>
    <t>-1.09</t>
  </si>
  <si>
    <t>-1.08</t>
  </si>
  <si>
    <t>05/01/1946</t>
  </si>
  <si>
    <t>11/01/1946</t>
  </si>
  <si>
    <t>6</t>
  </si>
  <si>
    <t>-2.37</t>
  </si>
  <si>
    <t>-8.78</t>
  </si>
  <si>
    <t>-1.46</t>
  </si>
  <si>
    <t>-1.37</t>
  </si>
  <si>
    <t>12/01/1947</t>
  </si>
  <si>
    <t>06/01/1948</t>
  </si>
  <si>
    <t>-1.48</t>
  </si>
  <si>
    <t>-5.8</t>
  </si>
  <si>
    <t>-0.97</t>
  </si>
  <si>
    <t>11/01/1948</t>
  </si>
  <si>
    <t>04/01/1949</t>
  </si>
  <si>
    <t>-1.29</t>
  </si>
  <si>
    <t>-5.12</t>
  </si>
  <si>
    <t>-1.02</t>
  </si>
  <si>
    <t>02/01/1950</t>
  </si>
  <si>
    <t>10/01/1951</t>
  </si>
  <si>
    <t>20</t>
  </si>
  <si>
    <t>-2.23</t>
  </si>
  <si>
    <t>-24.17</t>
  </si>
  <si>
    <t>-1.21</t>
  </si>
  <si>
    <t>11/01/1952</t>
  </si>
  <si>
    <t>04/01/1953</t>
  </si>
  <si>
    <t>-1.68</t>
  </si>
  <si>
    <t>-6.22</t>
  </si>
  <si>
    <t>-1.24</t>
  </si>
  <si>
    <t>-1.47</t>
  </si>
  <si>
    <t>10/01/1954</t>
  </si>
  <si>
    <t>09/01/1955</t>
  </si>
  <si>
    <t>11</t>
  </si>
  <si>
    <t>-2.58</t>
  </si>
  <si>
    <t>-16.11</t>
  </si>
  <si>
    <t>12/01/1955</t>
  </si>
  <si>
    <t>02/01/1956</t>
  </si>
  <si>
    <t>-1.42</t>
  </si>
  <si>
    <t>-2.18</t>
  </si>
  <si>
    <t>10/01/1956</t>
  </si>
  <si>
    <t>10/01/1957</t>
  </si>
  <si>
    <t>12</t>
  </si>
  <si>
    <t>-1.44</t>
  </si>
  <si>
    <t>-5.88</t>
  </si>
  <si>
    <t>-0.49</t>
  </si>
  <si>
    <t>-0.35</t>
  </si>
  <si>
    <t>01/01/1961</t>
  </si>
  <si>
    <t>07/01/1961</t>
  </si>
  <si>
    <t>-6.54</t>
  </si>
  <si>
    <t>-1.16</t>
  </si>
  <si>
    <t>02/01/1962</t>
  </si>
  <si>
    <t>07/01/1962</t>
  </si>
  <si>
    <t>-3.6</t>
  </si>
  <si>
    <t>-0.72</t>
  </si>
  <si>
    <t>-0.46</t>
  </si>
  <si>
    <t>01/01/1963</t>
  </si>
  <si>
    <t>07/01/1963</t>
  </si>
  <si>
    <t>-1.71</t>
  </si>
  <si>
    <t>-6.97</t>
  </si>
  <si>
    <t>-1.32</t>
  </si>
  <si>
    <t>10/01/1964</t>
  </si>
  <si>
    <t>02/01/1965</t>
  </si>
  <si>
    <t>-5.01</t>
  </si>
  <si>
    <t>02/01/1967</t>
  </si>
  <si>
    <t>05/01/1967</t>
  </si>
  <si>
    <t>-1.53</t>
  </si>
  <si>
    <t>-3.18</t>
  </si>
  <si>
    <t>-1.06</t>
  </si>
  <si>
    <t>-0.95</t>
  </si>
  <si>
    <t>10/01/1968</t>
  </si>
  <si>
    <t>11/01/1968</t>
  </si>
  <si>
    <t>1</t>
  </si>
  <si>
    <t>03/01/1970</t>
  </si>
  <si>
    <t>11/01/1970</t>
  </si>
  <si>
    <t>8</t>
  </si>
  <si>
    <t>-2.54</t>
  </si>
  <si>
    <t>-11.89</t>
  </si>
  <si>
    <t>-1.49</t>
  </si>
  <si>
    <t>-1.54</t>
  </si>
  <si>
    <t>01/01/1971</t>
  </si>
  <si>
    <t>12/01/1971</t>
  </si>
  <si>
    <t>-2.51</t>
  </si>
  <si>
    <t>-18.4</t>
  </si>
  <si>
    <t>-1.67</t>
  </si>
  <si>
    <t>-1.88</t>
  </si>
  <si>
    <t>12/01/1973</t>
  </si>
  <si>
    <t>04/01/1974</t>
  </si>
  <si>
    <t>-1.17</t>
  </si>
  <si>
    <t>-1.41</t>
  </si>
  <si>
    <t>-0.11</t>
  </si>
  <si>
    <t>09/01/1975</t>
  </si>
  <si>
    <t>12/01/1975</t>
  </si>
  <si>
    <t>-2.33</t>
  </si>
  <si>
    <t>-4.32</t>
  </si>
  <si>
    <t>07/01/1977</t>
  </si>
  <si>
    <t>10/01/1977</t>
  </si>
  <si>
    <t>-2.2</t>
  </si>
  <si>
    <t>-4.66</t>
  </si>
  <si>
    <t>-1.55</t>
  </si>
  <si>
    <t>-1.39</t>
  </si>
  <si>
    <t>09/01/1979</t>
  </si>
  <si>
    <t>01/01/1980</t>
  </si>
  <si>
    <t>-3.38</t>
  </si>
  <si>
    <t>-0.84</t>
  </si>
  <si>
    <t>-0.93</t>
  </si>
  <si>
    <t>09/01/1984</t>
  </si>
  <si>
    <t>10/01/1984</t>
  </si>
  <si>
    <t>07/01/1985</t>
  </si>
  <si>
    <t>12/01/1985</t>
  </si>
  <si>
    <t>-1.6</t>
  </si>
  <si>
    <t>-3.82</t>
  </si>
  <si>
    <t>-0.76</t>
  </si>
  <si>
    <t>-0.79</t>
  </si>
  <si>
    <t>04/01/1986</t>
  </si>
  <si>
    <t>12/01/1986</t>
  </si>
  <si>
    <t>-7.89</t>
  </si>
  <si>
    <t>-1.07</t>
  </si>
  <si>
    <t>11/01/1988</t>
  </si>
  <si>
    <t>12/01/1988</t>
  </si>
  <si>
    <t>06/01/1989</t>
  </si>
  <si>
    <t>12/01/1989</t>
  </si>
  <si>
    <t>-1.93</t>
  </si>
  <si>
    <t>-8.66</t>
  </si>
  <si>
    <t>05/01/1994</t>
  </si>
  <si>
    <t>10/01/1994</t>
  </si>
  <si>
    <t>-3.97</t>
  </si>
  <si>
    <t>-0.83</t>
  </si>
  <si>
    <t>06/01/1995</t>
  </si>
  <si>
    <t>07/01/1996</t>
  </si>
  <si>
    <t>13</t>
  </si>
  <si>
    <t>-2.57</t>
  </si>
  <si>
    <t>-14.12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</si>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</sst>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opLeftCell="A25" workbookViewId="0">
      <selection activeCell="I3" sqref="I3:I37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190</v>
      </c>
    </row>
    <row r="3" spans="1:9" x14ac:dyDescent="0.35">
      <c r="A3" t="s">
        <v>175</v>
      </c>
      <c r="B3" t="s">
        <v>176</v>
      </c>
      <c r="C3" t="s">
        <v>129</v>
      </c>
      <c r="D3" t="s">
        <v>75</v>
      </c>
      <c r="E3" t="s">
        <v>75</v>
      </c>
      <c r="F3" t="s">
        <v>75</v>
      </c>
      <c r="G3" t="s">
        <v>75</v>
      </c>
      <c r="H3">
        <f>C3*1</f>
        <v>1</v>
      </c>
      <c r="I3">
        <f>E3*-1</f>
        <v>1.02</v>
      </c>
    </row>
    <row r="4" spans="1:9" x14ac:dyDescent="0.35">
      <c r="A4" t="s">
        <v>127</v>
      </c>
      <c r="B4" t="s">
        <v>128</v>
      </c>
      <c r="C4" t="s">
        <v>129</v>
      </c>
      <c r="D4" t="s">
        <v>49</v>
      </c>
      <c r="E4" t="s">
        <v>49</v>
      </c>
      <c r="F4" t="s">
        <v>49</v>
      </c>
      <c r="G4" t="s">
        <v>49</v>
      </c>
      <c r="H4">
        <f>C4*1</f>
        <v>1</v>
      </c>
      <c r="I4">
        <f>E4*-1</f>
        <v>1.1200000000000001</v>
      </c>
    </row>
    <row r="5" spans="1:9" x14ac:dyDescent="0.35">
      <c r="A5" t="s">
        <v>163</v>
      </c>
      <c r="B5" t="s">
        <v>164</v>
      </c>
      <c r="C5" t="s">
        <v>129</v>
      </c>
      <c r="D5" t="s">
        <v>107</v>
      </c>
      <c r="E5" t="s">
        <v>107</v>
      </c>
      <c r="F5" t="s">
        <v>107</v>
      </c>
      <c r="G5" t="s">
        <v>107</v>
      </c>
      <c r="H5">
        <f>C5*1</f>
        <v>1</v>
      </c>
      <c r="I5">
        <f>E5*-1</f>
        <v>1.1599999999999999</v>
      </c>
    </row>
    <row r="6" spans="1:9" x14ac:dyDescent="0.35">
      <c r="A6" t="s">
        <v>143</v>
      </c>
      <c r="B6" t="s">
        <v>144</v>
      </c>
      <c r="C6" t="s">
        <v>10</v>
      </c>
      <c r="D6" t="s">
        <v>145</v>
      </c>
      <c r="E6" t="s">
        <v>146</v>
      </c>
      <c r="F6" t="s">
        <v>103</v>
      </c>
      <c r="G6" t="s">
        <v>147</v>
      </c>
      <c r="H6">
        <f>C6*1</f>
        <v>4</v>
      </c>
      <c r="I6">
        <f>E6*-1</f>
        <v>1.41</v>
      </c>
    </row>
    <row r="7" spans="1:9" x14ac:dyDescent="0.35">
      <c r="A7" t="s">
        <v>47</v>
      </c>
      <c r="B7" t="s">
        <v>48</v>
      </c>
      <c r="C7" t="s">
        <v>17</v>
      </c>
      <c r="D7" t="s">
        <v>49</v>
      </c>
      <c r="E7" t="s">
        <v>50</v>
      </c>
      <c r="F7" t="s">
        <v>51</v>
      </c>
      <c r="G7" t="s">
        <v>51</v>
      </c>
      <c r="H7">
        <f>C7*1</f>
        <v>2</v>
      </c>
      <c r="I7">
        <f>E7*-1</f>
        <v>2.0699999999999998</v>
      </c>
    </row>
    <row r="8" spans="1:9" x14ac:dyDescent="0.35">
      <c r="A8" t="s">
        <v>93</v>
      </c>
      <c r="B8" t="s">
        <v>94</v>
      </c>
      <c r="C8" t="s">
        <v>17</v>
      </c>
      <c r="D8" t="s">
        <v>95</v>
      </c>
      <c r="E8" t="s">
        <v>96</v>
      </c>
      <c r="F8" t="s">
        <v>57</v>
      </c>
      <c r="G8" t="s">
        <v>57</v>
      </c>
      <c r="H8">
        <f>C8*1</f>
        <v>2</v>
      </c>
      <c r="I8">
        <f>E8*-1</f>
        <v>2.1800000000000002</v>
      </c>
    </row>
    <row r="9" spans="1:9" x14ac:dyDescent="0.35">
      <c r="A9" t="s">
        <v>21</v>
      </c>
      <c r="B9" t="s">
        <v>22</v>
      </c>
      <c r="C9" t="s">
        <v>10</v>
      </c>
      <c r="D9" t="s">
        <v>23</v>
      </c>
      <c r="E9" t="s">
        <v>24</v>
      </c>
      <c r="F9" t="s">
        <v>25</v>
      </c>
      <c r="G9" t="s">
        <v>26</v>
      </c>
      <c r="H9">
        <f>C9*1</f>
        <v>4</v>
      </c>
      <c r="I9">
        <f>E9*-1</f>
        <v>2.72</v>
      </c>
    </row>
    <row r="10" spans="1:9" x14ac:dyDescent="0.35">
      <c r="A10" t="s">
        <v>121</v>
      </c>
      <c r="B10" t="s">
        <v>122</v>
      </c>
      <c r="C10" t="s">
        <v>42</v>
      </c>
      <c r="D10" t="s">
        <v>123</v>
      </c>
      <c r="E10" t="s">
        <v>124</v>
      </c>
      <c r="F10" t="s">
        <v>125</v>
      </c>
      <c r="G10" t="s">
        <v>126</v>
      </c>
      <c r="H10">
        <f>C10*1</f>
        <v>3</v>
      </c>
      <c r="I10">
        <f>E10*-1</f>
        <v>3.18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20</v>
      </c>
      <c r="H11">
        <f>C11*1</f>
        <v>2</v>
      </c>
      <c r="I11">
        <f>E11*-1</f>
        <v>3.29</v>
      </c>
    </row>
    <row r="12" spans="1:9" x14ac:dyDescent="0.35">
      <c r="A12" t="s">
        <v>158</v>
      </c>
      <c r="B12" t="s">
        <v>159</v>
      </c>
      <c r="C12" t="s">
        <v>10</v>
      </c>
      <c r="D12" t="s">
        <v>58</v>
      </c>
      <c r="E12" t="s">
        <v>160</v>
      </c>
      <c r="F12" t="s">
        <v>161</v>
      </c>
      <c r="G12" t="s">
        <v>162</v>
      </c>
      <c r="H12">
        <f>C12*1</f>
        <v>4</v>
      </c>
      <c r="I12">
        <f>E12*-1</f>
        <v>3.38</v>
      </c>
    </row>
    <row r="13" spans="1:9" x14ac:dyDescent="0.35">
      <c r="A13" t="s">
        <v>108</v>
      </c>
      <c r="B13" t="s">
        <v>109</v>
      </c>
      <c r="C13" t="s">
        <v>36</v>
      </c>
      <c r="D13" t="s">
        <v>11</v>
      </c>
      <c r="E13" t="s">
        <v>110</v>
      </c>
      <c r="F13" t="s">
        <v>111</v>
      </c>
      <c r="G13" t="s">
        <v>112</v>
      </c>
      <c r="H13">
        <f>C13*1</f>
        <v>5</v>
      </c>
      <c r="I13">
        <f>E13*-1</f>
        <v>3.6</v>
      </c>
    </row>
    <row r="14" spans="1:9" x14ac:dyDescent="0.35">
      <c r="A14" t="s">
        <v>165</v>
      </c>
      <c r="B14" t="s">
        <v>166</v>
      </c>
      <c r="C14" t="s">
        <v>36</v>
      </c>
      <c r="D14" t="s">
        <v>167</v>
      </c>
      <c r="E14" t="s">
        <v>168</v>
      </c>
      <c r="F14" t="s">
        <v>169</v>
      </c>
      <c r="G14" t="s">
        <v>170</v>
      </c>
      <c r="H14">
        <f>C14*1</f>
        <v>5</v>
      </c>
      <c r="I14">
        <f>E14*-1</f>
        <v>3.82</v>
      </c>
    </row>
    <row r="15" spans="1:9" x14ac:dyDescent="0.35">
      <c r="A15" t="s">
        <v>40</v>
      </c>
      <c r="B15" t="s">
        <v>41</v>
      </c>
      <c r="C15" t="s">
        <v>42</v>
      </c>
      <c r="D15" t="s">
        <v>43</v>
      </c>
      <c r="E15" t="s">
        <v>44</v>
      </c>
      <c r="F15" t="s">
        <v>45</v>
      </c>
      <c r="G15" t="s">
        <v>46</v>
      </c>
      <c r="H15">
        <f>C15*1</f>
        <v>3</v>
      </c>
      <c r="I15">
        <f>E15*-1</f>
        <v>3.83</v>
      </c>
    </row>
    <row r="16" spans="1:9" x14ac:dyDescent="0.35">
      <c r="A16" t="s">
        <v>8</v>
      </c>
      <c r="B16" t="s">
        <v>9</v>
      </c>
      <c r="C16" t="s">
        <v>10</v>
      </c>
      <c r="D16" t="s">
        <v>11</v>
      </c>
      <c r="E16" t="s">
        <v>12</v>
      </c>
      <c r="F16" t="s">
        <v>13</v>
      </c>
      <c r="G16" t="s">
        <v>14</v>
      </c>
      <c r="H16">
        <f>C16*1</f>
        <v>4</v>
      </c>
      <c r="I16">
        <f>E16*-1</f>
        <v>3.96</v>
      </c>
    </row>
    <row r="17" spans="1:9" x14ac:dyDescent="0.35">
      <c r="A17" t="s">
        <v>181</v>
      </c>
      <c r="B17" t="s">
        <v>182</v>
      </c>
      <c r="C17" t="s">
        <v>36</v>
      </c>
      <c r="D17" t="s">
        <v>145</v>
      </c>
      <c r="E17" t="s">
        <v>183</v>
      </c>
      <c r="F17" t="s">
        <v>170</v>
      </c>
      <c r="G17" t="s">
        <v>184</v>
      </c>
      <c r="H17">
        <f>C17*1</f>
        <v>5</v>
      </c>
      <c r="I17">
        <f>E17*-1</f>
        <v>3.97</v>
      </c>
    </row>
    <row r="18" spans="1:9" x14ac:dyDescent="0.35">
      <c r="A18" t="s">
        <v>148</v>
      </c>
      <c r="B18" t="s">
        <v>149</v>
      </c>
      <c r="C18" t="s">
        <v>42</v>
      </c>
      <c r="D18" t="s">
        <v>150</v>
      </c>
      <c r="E18" t="s">
        <v>151</v>
      </c>
      <c r="F18" t="s">
        <v>100</v>
      </c>
      <c r="G18" t="s">
        <v>141</v>
      </c>
      <c r="H18">
        <f>C18*1</f>
        <v>3</v>
      </c>
      <c r="I18">
        <f>E18*-1</f>
        <v>4.32</v>
      </c>
    </row>
    <row r="19" spans="1:9" x14ac:dyDescent="0.35">
      <c r="A19" t="s">
        <v>152</v>
      </c>
      <c r="B19" t="s">
        <v>153</v>
      </c>
      <c r="C19" t="s">
        <v>42</v>
      </c>
      <c r="D19" t="s">
        <v>154</v>
      </c>
      <c r="E19" t="s">
        <v>155</v>
      </c>
      <c r="F19" t="s">
        <v>156</v>
      </c>
      <c r="G19" t="s">
        <v>157</v>
      </c>
      <c r="H19">
        <f>C19*1</f>
        <v>3</v>
      </c>
      <c r="I19">
        <f>E19*-1</f>
        <v>4.66</v>
      </c>
    </row>
    <row r="20" spans="1:9" x14ac:dyDescent="0.35">
      <c r="A20" t="s">
        <v>118</v>
      </c>
      <c r="B20" t="s">
        <v>119</v>
      </c>
      <c r="C20" t="s">
        <v>10</v>
      </c>
      <c r="D20" t="s">
        <v>46</v>
      </c>
      <c r="E20" t="s">
        <v>120</v>
      </c>
      <c r="F20" t="s">
        <v>11</v>
      </c>
      <c r="G20" t="s">
        <v>68</v>
      </c>
      <c r="H20">
        <f>C20*1</f>
        <v>4</v>
      </c>
      <c r="I20">
        <f>E20*-1</f>
        <v>5.01</v>
      </c>
    </row>
    <row r="21" spans="1:9" x14ac:dyDescent="0.35">
      <c r="A21" t="s">
        <v>71</v>
      </c>
      <c r="B21" t="s">
        <v>72</v>
      </c>
      <c r="C21" t="s">
        <v>36</v>
      </c>
      <c r="D21" t="s">
        <v>73</v>
      </c>
      <c r="E21" t="s">
        <v>74</v>
      </c>
      <c r="F21" t="s">
        <v>75</v>
      </c>
      <c r="G21" t="s">
        <v>57</v>
      </c>
      <c r="H21">
        <f>C21*1</f>
        <v>5</v>
      </c>
      <c r="I21">
        <f>E21*-1</f>
        <v>5.12</v>
      </c>
    </row>
    <row r="22" spans="1:9" x14ac:dyDescent="0.35">
      <c r="A22" t="s">
        <v>66</v>
      </c>
      <c r="B22" t="s">
        <v>67</v>
      </c>
      <c r="C22" t="s">
        <v>61</v>
      </c>
      <c r="D22" t="s">
        <v>68</v>
      </c>
      <c r="E22" t="s">
        <v>69</v>
      </c>
      <c r="F22" t="s">
        <v>70</v>
      </c>
      <c r="G22" t="s">
        <v>45</v>
      </c>
      <c r="H22">
        <f>C22*1</f>
        <v>6</v>
      </c>
      <c r="I22">
        <f>E22*-1</f>
        <v>5.8</v>
      </c>
    </row>
    <row r="23" spans="1:9" x14ac:dyDescent="0.35">
      <c r="A23" t="s">
        <v>97</v>
      </c>
      <c r="B23" t="s">
        <v>98</v>
      </c>
      <c r="C23" t="s">
        <v>99</v>
      </c>
      <c r="D23" t="s">
        <v>100</v>
      </c>
      <c r="E23" t="s">
        <v>101</v>
      </c>
      <c r="F23" t="s">
        <v>102</v>
      </c>
      <c r="G23" t="s">
        <v>103</v>
      </c>
      <c r="H23">
        <f>C23*1</f>
        <v>12</v>
      </c>
      <c r="I23">
        <f>E23*-1</f>
        <v>5.88</v>
      </c>
    </row>
    <row r="24" spans="1:9" x14ac:dyDescent="0.35">
      <c r="A24" t="s">
        <v>82</v>
      </c>
      <c r="B24" t="s">
        <v>83</v>
      </c>
      <c r="C24" t="s">
        <v>36</v>
      </c>
      <c r="D24" t="s">
        <v>84</v>
      </c>
      <c r="E24" t="s">
        <v>85</v>
      </c>
      <c r="F24" t="s">
        <v>86</v>
      </c>
      <c r="G24" t="s">
        <v>87</v>
      </c>
      <c r="H24">
        <f>C24*1</f>
        <v>5</v>
      </c>
      <c r="I24">
        <f>E24*-1</f>
        <v>6.22</v>
      </c>
    </row>
    <row r="25" spans="1:9" x14ac:dyDescent="0.35">
      <c r="A25" t="s">
        <v>34</v>
      </c>
      <c r="B25" t="s">
        <v>35</v>
      </c>
      <c r="C25" t="s">
        <v>36</v>
      </c>
      <c r="D25" t="s">
        <v>37</v>
      </c>
      <c r="E25" t="s">
        <v>38</v>
      </c>
      <c r="F25" t="s">
        <v>39</v>
      </c>
      <c r="G25" t="s">
        <v>11</v>
      </c>
      <c r="H25">
        <f>C25*1</f>
        <v>5</v>
      </c>
      <c r="I25">
        <f>E25*-1</f>
        <v>6.5</v>
      </c>
    </row>
    <row r="26" spans="1:9" x14ac:dyDescent="0.35">
      <c r="A26" t="s">
        <v>104</v>
      </c>
      <c r="B26" t="s">
        <v>105</v>
      </c>
      <c r="C26" t="s">
        <v>61</v>
      </c>
      <c r="D26" t="s">
        <v>18</v>
      </c>
      <c r="E26" t="s">
        <v>106</v>
      </c>
      <c r="F26" t="s">
        <v>57</v>
      </c>
      <c r="G26" t="s">
        <v>107</v>
      </c>
      <c r="H26">
        <f>C26*1</f>
        <v>6</v>
      </c>
      <c r="I26">
        <f>E26*-1</f>
        <v>6.54</v>
      </c>
    </row>
    <row r="27" spans="1:9" x14ac:dyDescent="0.35">
      <c r="A27" t="s">
        <v>113</v>
      </c>
      <c r="B27" t="s">
        <v>114</v>
      </c>
      <c r="C27" t="s">
        <v>61</v>
      </c>
      <c r="D27" t="s">
        <v>115</v>
      </c>
      <c r="E27" t="s">
        <v>116</v>
      </c>
      <c r="F27" t="s">
        <v>107</v>
      </c>
      <c r="G27" t="s">
        <v>117</v>
      </c>
      <c r="H27">
        <f>C27*1</f>
        <v>6</v>
      </c>
      <c r="I27">
        <f>E27*-1</f>
        <v>6.97</v>
      </c>
    </row>
    <row r="28" spans="1:9" x14ac:dyDescent="0.35">
      <c r="A28" t="s">
        <v>171</v>
      </c>
      <c r="B28" t="s">
        <v>172</v>
      </c>
      <c r="C28" t="s">
        <v>132</v>
      </c>
      <c r="D28" t="s">
        <v>141</v>
      </c>
      <c r="E28" t="s">
        <v>173</v>
      </c>
      <c r="F28" t="s">
        <v>13</v>
      </c>
      <c r="G28" t="s">
        <v>174</v>
      </c>
      <c r="H28">
        <f>C28*1</f>
        <v>8</v>
      </c>
      <c r="I28">
        <f>E28*-1</f>
        <v>7.89</v>
      </c>
    </row>
    <row r="29" spans="1:9" x14ac:dyDescent="0.35">
      <c r="A29" t="s">
        <v>177</v>
      </c>
      <c r="B29" t="s">
        <v>178</v>
      </c>
      <c r="C29" t="s">
        <v>61</v>
      </c>
      <c r="D29" t="s">
        <v>179</v>
      </c>
      <c r="E29" t="s">
        <v>180</v>
      </c>
      <c r="F29" t="s">
        <v>100</v>
      </c>
      <c r="G29" t="s">
        <v>95</v>
      </c>
      <c r="H29">
        <f>C29*1</f>
        <v>6</v>
      </c>
      <c r="I29">
        <f>E29*-1</f>
        <v>8.66</v>
      </c>
    </row>
    <row r="30" spans="1:9" x14ac:dyDescent="0.35">
      <c r="A30" t="s">
        <v>59</v>
      </c>
      <c r="B30" t="s">
        <v>60</v>
      </c>
      <c r="C30" t="s">
        <v>61</v>
      </c>
      <c r="D30" t="s">
        <v>62</v>
      </c>
      <c r="E30" t="s">
        <v>63</v>
      </c>
      <c r="F30" t="s">
        <v>64</v>
      </c>
      <c r="G30" t="s">
        <v>65</v>
      </c>
      <c r="H30">
        <f>C30*1</f>
        <v>6</v>
      </c>
      <c r="I30">
        <f>E30*-1</f>
        <v>8.7799999999999994</v>
      </c>
    </row>
    <row r="31" spans="1:9" x14ac:dyDescent="0.35">
      <c r="A31" t="s">
        <v>52</v>
      </c>
      <c r="B31" t="s">
        <v>53</v>
      </c>
      <c r="C31" t="s">
        <v>54</v>
      </c>
      <c r="D31" t="s">
        <v>55</v>
      </c>
      <c r="E31" t="s">
        <v>56</v>
      </c>
      <c r="F31" t="s">
        <v>57</v>
      </c>
      <c r="G31" t="s">
        <v>58</v>
      </c>
      <c r="H31">
        <f>C31*1</f>
        <v>10</v>
      </c>
      <c r="I31">
        <f>E31*-1</f>
        <v>10.95</v>
      </c>
    </row>
    <row r="32" spans="1:9" x14ac:dyDescent="0.35">
      <c r="A32" t="s">
        <v>130</v>
      </c>
      <c r="B32" t="s">
        <v>131</v>
      </c>
      <c r="C32" t="s">
        <v>132</v>
      </c>
      <c r="D32" t="s">
        <v>133</v>
      </c>
      <c r="E32" t="s">
        <v>134</v>
      </c>
      <c r="F32" t="s">
        <v>135</v>
      </c>
      <c r="G32" t="s">
        <v>136</v>
      </c>
      <c r="H32">
        <f>C32*1</f>
        <v>8</v>
      </c>
      <c r="I32">
        <f>E32*-1</f>
        <v>11.89</v>
      </c>
    </row>
    <row r="33" spans="1:9" x14ac:dyDescent="0.35">
      <c r="A33" t="s">
        <v>27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>
        <f>C33*1</f>
        <v>9</v>
      </c>
      <c r="I33">
        <f>E33*-1</f>
        <v>12.01</v>
      </c>
    </row>
    <row r="34" spans="1:9" x14ac:dyDescent="0.35">
      <c r="A34" t="s">
        <v>185</v>
      </c>
      <c r="B34" t="s">
        <v>186</v>
      </c>
      <c r="C34" t="s">
        <v>187</v>
      </c>
      <c r="D34" t="s">
        <v>188</v>
      </c>
      <c r="E34" t="s">
        <v>189</v>
      </c>
      <c r="F34" t="s">
        <v>57</v>
      </c>
      <c r="G34" t="s">
        <v>75</v>
      </c>
      <c r="H34">
        <f>C34*1</f>
        <v>13</v>
      </c>
      <c r="I34">
        <f>E34*-1</f>
        <v>14.12</v>
      </c>
    </row>
    <row r="35" spans="1:9" x14ac:dyDescent="0.35">
      <c r="A35" t="s">
        <v>88</v>
      </c>
      <c r="B35" t="s">
        <v>89</v>
      </c>
      <c r="C35" t="s">
        <v>90</v>
      </c>
      <c r="D35" t="s">
        <v>91</v>
      </c>
      <c r="E35" t="s">
        <v>92</v>
      </c>
      <c r="F35" t="s">
        <v>64</v>
      </c>
      <c r="G35" t="s">
        <v>46</v>
      </c>
      <c r="H35">
        <f>C35*1</f>
        <v>11</v>
      </c>
      <c r="I35">
        <f>E35*-1</f>
        <v>16.11</v>
      </c>
    </row>
    <row r="36" spans="1:9" x14ac:dyDescent="0.35">
      <c r="A36" t="s">
        <v>137</v>
      </c>
      <c r="B36" t="s">
        <v>138</v>
      </c>
      <c r="C36" t="s">
        <v>90</v>
      </c>
      <c r="D36" t="s">
        <v>139</v>
      </c>
      <c r="E36" t="s">
        <v>140</v>
      </c>
      <c r="F36" t="s">
        <v>141</v>
      </c>
      <c r="G36" t="s">
        <v>142</v>
      </c>
      <c r="H36">
        <f>C36*1</f>
        <v>11</v>
      </c>
      <c r="I36">
        <f>E36*-1</f>
        <v>18.399999999999999</v>
      </c>
    </row>
    <row r="37" spans="1:9" x14ac:dyDescent="0.35">
      <c r="A37" t="s">
        <v>76</v>
      </c>
      <c r="B37" t="s">
        <v>77</v>
      </c>
      <c r="C37" t="s">
        <v>78</v>
      </c>
      <c r="D37" t="s">
        <v>79</v>
      </c>
      <c r="E37" t="s">
        <v>80</v>
      </c>
      <c r="F37" t="s">
        <v>81</v>
      </c>
      <c r="G37" t="s">
        <v>45</v>
      </c>
      <c r="H37">
        <f>C37*1</f>
        <v>20</v>
      </c>
      <c r="I37">
        <f>E37*-1</f>
        <v>24.17</v>
      </c>
    </row>
  </sheetData>
  <sortState xmlns:xlrd2="http://schemas.microsoft.com/office/spreadsheetml/2017/richdata2" ref="A3:I38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EAD2-AB35-4D87-A97D-5B3C95D8F904}">
  <dimension ref="A1:K46"/>
  <sheetViews>
    <sheetView topLeftCell="A28" workbookViewId="0">
      <selection activeCell="D40" sqref="D40:D46"/>
    </sheetView>
  </sheetViews>
  <sheetFormatPr defaultRowHeight="14.5" x14ac:dyDescent="0.35"/>
  <sheetData>
    <row r="1" spans="1:11" x14ac:dyDescent="0.35">
      <c r="A1" t="s">
        <v>191</v>
      </c>
      <c r="B1" t="s">
        <v>192</v>
      </c>
      <c r="C1" t="s">
        <v>193</v>
      </c>
      <c r="D1" t="s">
        <v>194</v>
      </c>
      <c r="E1" t="s">
        <v>195</v>
      </c>
      <c r="F1" t="s">
        <v>196</v>
      </c>
      <c r="G1" t="s">
        <v>197</v>
      </c>
      <c r="H1" t="s">
        <v>198</v>
      </c>
      <c r="J1" t="s">
        <v>199</v>
      </c>
      <c r="K1">
        <f>COUNT(C2:C36)</f>
        <v>35</v>
      </c>
    </row>
    <row r="2" spans="1:11" x14ac:dyDescent="0.35">
      <c r="A2">
        <v>1</v>
      </c>
      <c r="B2" t="s">
        <v>127</v>
      </c>
      <c r="C2">
        <v>1</v>
      </c>
      <c r="D2">
        <f t="shared" ref="D2:D36" si="0">LOG(C2)</f>
        <v>0</v>
      </c>
      <c r="E2">
        <f t="shared" ref="E2:E36" si="1">(D2-$K$3)^2</f>
        <v>0.4410407140994988</v>
      </c>
      <c r="F2">
        <f t="shared" ref="F2:F36" si="2">(D2-$K$3)^3</f>
        <v>-0.29289909106973394</v>
      </c>
      <c r="G2">
        <f t="shared" ref="G2:G36" si="3">($K$1+1)/A2</f>
        <v>36</v>
      </c>
      <c r="H2">
        <f t="shared" ref="H2:H36" si="4">1/G2</f>
        <v>2.7777777777777776E-2</v>
      </c>
      <c r="J2" t="s">
        <v>200</v>
      </c>
      <c r="K2">
        <f>AVERAGE(C2:C36)</f>
        <v>5.8</v>
      </c>
    </row>
    <row r="3" spans="1:11" x14ac:dyDescent="0.35">
      <c r="A3">
        <v>2</v>
      </c>
      <c r="B3" t="s">
        <v>163</v>
      </c>
      <c r="C3">
        <v>1</v>
      </c>
      <c r="D3">
        <f t="shared" si="0"/>
        <v>0</v>
      </c>
      <c r="E3">
        <f t="shared" si="1"/>
        <v>0.4410407140994988</v>
      </c>
      <c r="F3">
        <f t="shared" si="2"/>
        <v>-0.29289909106973394</v>
      </c>
      <c r="G3">
        <f t="shared" si="3"/>
        <v>18</v>
      </c>
      <c r="H3">
        <f t="shared" si="4"/>
        <v>5.5555555555555552E-2</v>
      </c>
      <c r="J3" t="s">
        <v>201</v>
      </c>
      <c r="K3">
        <f>AVERAGE(D2:D36)</f>
        <v>0.66410896252008134</v>
      </c>
    </row>
    <row r="4" spans="1:11" x14ac:dyDescent="0.35">
      <c r="A4">
        <v>3</v>
      </c>
      <c r="B4" t="s">
        <v>175</v>
      </c>
      <c r="C4">
        <v>1</v>
      </c>
      <c r="D4">
        <f t="shared" si="0"/>
        <v>0</v>
      </c>
      <c r="E4">
        <f t="shared" si="1"/>
        <v>0.4410407140994988</v>
      </c>
      <c r="F4">
        <f t="shared" si="2"/>
        <v>-0.29289909106973394</v>
      </c>
      <c r="G4">
        <f t="shared" si="3"/>
        <v>12</v>
      </c>
      <c r="H4">
        <f t="shared" si="4"/>
        <v>8.3333333333333329E-2</v>
      </c>
      <c r="J4" t="s">
        <v>202</v>
      </c>
      <c r="K4">
        <f>SUM(E2:E36)</f>
        <v>3.3262436271535245</v>
      </c>
    </row>
    <row r="5" spans="1:11" x14ac:dyDescent="0.35">
      <c r="A5">
        <v>4</v>
      </c>
      <c r="B5" t="s">
        <v>15</v>
      </c>
      <c r="C5">
        <v>2</v>
      </c>
      <c r="D5">
        <f t="shared" si="0"/>
        <v>0.3010299956639812</v>
      </c>
      <c r="E5">
        <f t="shared" si="1"/>
        <v>0.13182633617329306</v>
      </c>
      <c r="F5">
        <f t="shared" si="2"/>
        <v>-4.7863369942224183E-2</v>
      </c>
      <c r="G5">
        <f t="shared" si="3"/>
        <v>9</v>
      </c>
      <c r="H5">
        <f t="shared" si="4"/>
        <v>0.1111111111111111</v>
      </c>
      <c r="J5" t="s">
        <v>203</v>
      </c>
      <c r="K5">
        <f>SUM(F2:F36)</f>
        <v>-0.42402583532826105</v>
      </c>
    </row>
    <row r="6" spans="1:11" x14ac:dyDescent="0.35">
      <c r="A6">
        <v>5</v>
      </c>
      <c r="B6" t="s">
        <v>47</v>
      </c>
      <c r="C6">
        <v>2</v>
      </c>
      <c r="D6">
        <f t="shared" si="0"/>
        <v>0.3010299956639812</v>
      </c>
      <c r="E6">
        <f t="shared" si="1"/>
        <v>0.13182633617329306</v>
      </c>
      <c r="F6">
        <f t="shared" si="2"/>
        <v>-4.7863369942224183E-2</v>
      </c>
      <c r="G6">
        <f t="shared" si="3"/>
        <v>7.2</v>
      </c>
      <c r="H6">
        <f t="shared" si="4"/>
        <v>0.1388888888888889</v>
      </c>
      <c r="J6" t="s">
        <v>204</v>
      </c>
      <c r="K6">
        <f>VAR(D2:D36)</f>
        <v>9.7830694916279951E-2</v>
      </c>
    </row>
    <row r="7" spans="1:11" x14ac:dyDescent="0.35">
      <c r="A7">
        <v>6</v>
      </c>
      <c r="B7" t="s">
        <v>93</v>
      </c>
      <c r="C7">
        <v>2</v>
      </c>
      <c r="D7">
        <f t="shared" si="0"/>
        <v>0.3010299956639812</v>
      </c>
      <c r="E7">
        <f t="shared" si="1"/>
        <v>0.13182633617329306</v>
      </c>
      <c r="F7">
        <f t="shared" si="2"/>
        <v>-4.7863369942224183E-2</v>
      </c>
      <c r="G7">
        <f t="shared" si="3"/>
        <v>6</v>
      </c>
      <c r="H7">
        <f t="shared" si="4"/>
        <v>0.16666666666666666</v>
      </c>
      <c r="J7" t="s">
        <v>205</v>
      </c>
      <c r="K7">
        <f>STDEV(D2:D36)</f>
        <v>0.31277898733175785</v>
      </c>
    </row>
    <row r="8" spans="1:11" x14ac:dyDescent="0.35">
      <c r="A8">
        <v>7</v>
      </c>
      <c r="B8" t="s">
        <v>40</v>
      </c>
      <c r="C8">
        <v>3</v>
      </c>
      <c r="D8">
        <f t="shared" si="0"/>
        <v>0.47712125471966244</v>
      </c>
      <c r="E8">
        <f t="shared" si="1"/>
        <v>3.4964402868454841E-2</v>
      </c>
      <c r="F8">
        <f t="shared" si="2"/>
        <v>-6.5379135469827623E-3</v>
      </c>
      <c r="G8">
        <f t="shared" si="3"/>
        <v>5.1428571428571432</v>
      </c>
      <c r="H8">
        <f t="shared" si="4"/>
        <v>0.19444444444444442</v>
      </c>
      <c r="J8" t="s">
        <v>206</v>
      </c>
      <c r="K8">
        <f>SKEW(D2:D36)</f>
        <v>-0.43226970346189947</v>
      </c>
    </row>
    <row r="9" spans="1:11" x14ac:dyDescent="0.35">
      <c r="A9">
        <v>8</v>
      </c>
      <c r="B9" t="s">
        <v>121</v>
      </c>
      <c r="C9">
        <v>3</v>
      </c>
      <c r="D9">
        <f t="shared" si="0"/>
        <v>0.47712125471966244</v>
      </c>
      <c r="E9">
        <f t="shared" si="1"/>
        <v>3.4964402868454841E-2</v>
      </c>
      <c r="F9">
        <f t="shared" si="2"/>
        <v>-6.5379135469827623E-3</v>
      </c>
      <c r="G9">
        <f t="shared" si="3"/>
        <v>4.5</v>
      </c>
      <c r="H9">
        <f t="shared" si="4"/>
        <v>0.22222222222222221</v>
      </c>
      <c r="J9" t="s">
        <v>207</v>
      </c>
      <c r="K9">
        <v>-0.4</v>
      </c>
    </row>
    <row r="10" spans="1:11" x14ac:dyDescent="0.35">
      <c r="A10">
        <v>9</v>
      </c>
      <c r="B10" t="s">
        <v>148</v>
      </c>
      <c r="C10">
        <v>3</v>
      </c>
      <c r="D10">
        <f t="shared" si="0"/>
        <v>0.47712125471966244</v>
      </c>
      <c r="E10">
        <f t="shared" si="1"/>
        <v>3.4964402868454841E-2</v>
      </c>
      <c r="F10">
        <f t="shared" si="2"/>
        <v>-6.5379135469827623E-3</v>
      </c>
      <c r="G10">
        <f t="shared" si="3"/>
        <v>4</v>
      </c>
      <c r="H10">
        <f t="shared" si="4"/>
        <v>0.25</v>
      </c>
      <c r="J10" t="s">
        <v>208</v>
      </c>
      <c r="K10">
        <v>-0.5</v>
      </c>
    </row>
    <row r="11" spans="1:11" x14ac:dyDescent="0.35">
      <c r="A11">
        <v>10</v>
      </c>
      <c r="B11" t="s">
        <v>152</v>
      </c>
      <c r="C11">
        <v>3</v>
      </c>
      <c r="D11">
        <f t="shared" si="0"/>
        <v>0.47712125471966244</v>
      </c>
      <c r="E11">
        <f t="shared" si="1"/>
        <v>3.4964402868454841E-2</v>
      </c>
      <c r="F11">
        <f t="shared" si="2"/>
        <v>-6.5379135469827623E-3</v>
      </c>
      <c r="G11">
        <f t="shared" si="3"/>
        <v>3.6</v>
      </c>
      <c r="H11">
        <f t="shared" si="4"/>
        <v>0.27777777777777779</v>
      </c>
    </row>
    <row r="12" spans="1:11" x14ac:dyDescent="0.35">
      <c r="A12">
        <v>11</v>
      </c>
      <c r="B12" t="s">
        <v>8</v>
      </c>
      <c r="C12">
        <v>4</v>
      </c>
      <c r="D12">
        <f t="shared" si="0"/>
        <v>0.6020599913279624</v>
      </c>
      <c r="E12">
        <f t="shared" si="1"/>
        <v>3.8500748260004063E-3</v>
      </c>
      <c r="F12">
        <f t="shared" si="2"/>
        <v>-2.3889318196600154E-4</v>
      </c>
      <c r="G12">
        <f t="shared" si="3"/>
        <v>3.2727272727272729</v>
      </c>
      <c r="H12">
        <f t="shared" si="4"/>
        <v>0.30555555555555552</v>
      </c>
    </row>
    <row r="13" spans="1:11" x14ac:dyDescent="0.35">
      <c r="A13">
        <v>12</v>
      </c>
      <c r="B13" t="s">
        <v>21</v>
      </c>
      <c r="C13">
        <v>4</v>
      </c>
      <c r="D13">
        <f t="shared" si="0"/>
        <v>0.6020599913279624</v>
      </c>
      <c r="E13">
        <f t="shared" si="1"/>
        <v>3.8500748260004063E-3</v>
      </c>
      <c r="F13">
        <f t="shared" si="2"/>
        <v>-2.3889318196600154E-4</v>
      </c>
      <c r="G13">
        <f t="shared" si="3"/>
        <v>3</v>
      </c>
      <c r="H13">
        <f t="shared" si="4"/>
        <v>0.33333333333333331</v>
      </c>
    </row>
    <row r="14" spans="1:11" x14ac:dyDescent="0.35">
      <c r="A14">
        <v>13</v>
      </c>
      <c r="B14" t="s">
        <v>118</v>
      </c>
      <c r="C14">
        <v>4</v>
      </c>
      <c r="D14">
        <f t="shared" si="0"/>
        <v>0.6020599913279624</v>
      </c>
      <c r="E14">
        <f t="shared" si="1"/>
        <v>3.8500748260004063E-3</v>
      </c>
      <c r="F14">
        <f t="shared" si="2"/>
        <v>-2.3889318196600154E-4</v>
      </c>
      <c r="G14">
        <f t="shared" si="3"/>
        <v>2.7692307692307692</v>
      </c>
      <c r="H14">
        <f t="shared" si="4"/>
        <v>0.3611111111111111</v>
      </c>
    </row>
    <row r="15" spans="1:11" x14ac:dyDescent="0.35">
      <c r="A15">
        <v>14</v>
      </c>
      <c r="B15" t="s">
        <v>143</v>
      </c>
      <c r="C15">
        <v>4</v>
      </c>
      <c r="D15">
        <f t="shared" si="0"/>
        <v>0.6020599913279624</v>
      </c>
      <c r="E15">
        <f t="shared" si="1"/>
        <v>3.8500748260004063E-3</v>
      </c>
      <c r="F15">
        <f t="shared" si="2"/>
        <v>-2.3889318196600154E-4</v>
      </c>
      <c r="G15">
        <f t="shared" si="3"/>
        <v>2.5714285714285716</v>
      </c>
      <c r="H15">
        <f t="shared" si="4"/>
        <v>0.38888888888888884</v>
      </c>
    </row>
    <row r="16" spans="1:11" x14ac:dyDescent="0.35">
      <c r="A16">
        <v>15</v>
      </c>
      <c r="B16" t="s">
        <v>158</v>
      </c>
      <c r="C16">
        <v>4</v>
      </c>
      <c r="D16">
        <f t="shared" si="0"/>
        <v>0.6020599913279624</v>
      </c>
      <c r="E16">
        <f t="shared" si="1"/>
        <v>3.8500748260004063E-3</v>
      </c>
      <c r="F16">
        <f t="shared" si="2"/>
        <v>-2.3889318196600154E-4</v>
      </c>
      <c r="G16">
        <f t="shared" si="3"/>
        <v>2.4</v>
      </c>
      <c r="H16">
        <f t="shared" si="4"/>
        <v>0.41666666666666669</v>
      </c>
    </row>
    <row r="17" spans="1:8" x14ac:dyDescent="0.35">
      <c r="A17">
        <v>16</v>
      </c>
      <c r="B17" t="s">
        <v>34</v>
      </c>
      <c r="C17">
        <v>5</v>
      </c>
      <c r="D17">
        <f t="shared" si="0"/>
        <v>0.69897000433601886</v>
      </c>
      <c r="E17">
        <f t="shared" si="1"/>
        <v>1.2152922364925445E-3</v>
      </c>
      <c r="F17">
        <f t="shared" si="2"/>
        <v>4.2366353474950828E-5</v>
      </c>
      <c r="G17">
        <f t="shared" si="3"/>
        <v>2.25</v>
      </c>
      <c r="H17">
        <f t="shared" si="4"/>
        <v>0.44444444444444442</v>
      </c>
    </row>
    <row r="18" spans="1:8" x14ac:dyDescent="0.35">
      <c r="A18">
        <v>17</v>
      </c>
      <c r="B18" t="s">
        <v>71</v>
      </c>
      <c r="C18">
        <v>5</v>
      </c>
      <c r="D18">
        <f t="shared" si="0"/>
        <v>0.69897000433601886</v>
      </c>
      <c r="E18">
        <f t="shared" si="1"/>
        <v>1.2152922364925445E-3</v>
      </c>
      <c r="F18">
        <f t="shared" si="2"/>
        <v>4.2366353474950828E-5</v>
      </c>
      <c r="G18">
        <f t="shared" si="3"/>
        <v>2.1176470588235294</v>
      </c>
      <c r="H18">
        <f t="shared" si="4"/>
        <v>0.47222222222222221</v>
      </c>
    </row>
    <row r="19" spans="1:8" x14ac:dyDescent="0.35">
      <c r="A19">
        <v>18</v>
      </c>
      <c r="B19" t="s">
        <v>82</v>
      </c>
      <c r="C19">
        <v>5</v>
      </c>
      <c r="D19">
        <f t="shared" si="0"/>
        <v>0.69897000433601886</v>
      </c>
      <c r="E19">
        <f t="shared" si="1"/>
        <v>1.2152922364925445E-3</v>
      </c>
      <c r="F19">
        <f t="shared" si="2"/>
        <v>4.2366353474950828E-5</v>
      </c>
      <c r="G19">
        <f t="shared" si="3"/>
        <v>2</v>
      </c>
      <c r="H19">
        <f t="shared" si="4"/>
        <v>0.5</v>
      </c>
    </row>
    <row r="20" spans="1:8" x14ac:dyDescent="0.35">
      <c r="A20">
        <v>19</v>
      </c>
      <c r="B20" t="s">
        <v>108</v>
      </c>
      <c r="C20">
        <v>5</v>
      </c>
      <c r="D20">
        <f t="shared" si="0"/>
        <v>0.69897000433601886</v>
      </c>
      <c r="E20">
        <f t="shared" si="1"/>
        <v>1.2152922364925445E-3</v>
      </c>
      <c r="F20">
        <f t="shared" si="2"/>
        <v>4.2366353474950828E-5</v>
      </c>
      <c r="G20">
        <f t="shared" si="3"/>
        <v>1.8947368421052631</v>
      </c>
      <c r="H20">
        <f t="shared" si="4"/>
        <v>0.52777777777777779</v>
      </c>
    </row>
    <row r="21" spans="1:8" x14ac:dyDescent="0.35">
      <c r="A21">
        <v>20</v>
      </c>
      <c r="B21" t="s">
        <v>165</v>
      </c>
      <c r="C21">
        <v>5</v>
      </c>
      <c r="D21">
        <f t="shared" si="0"/>
        <v>0.69897000433601886</v>
      </c>
      <c r="E21">
        <f t="shared" si="1"/>
        <v>1.2152922364925445E-3</v>
      </c>
      <c r="F21">
        <f t="shared" si="2"/>
        <v>4.2366353474950828E-5</v>
      </c>
      <c r="G21">
        <f t="shared" si="3"/>
        <v>1.8</v>
      </c>
      <c r="H21">
        <f t="shared" si="4"/>
        <v>0.55555555555555558</v>
      </c>
    </row>
    <row r="22" spans="1:8" x14ac:dyDescent="0.35">
      <c r="A22">
        <v>21</v>
      </c>
      <c r="B22" t="s">
        <v>181</v>
      </c>
      <c r="C22">
        <v>5</v>
      </c>
      <c r="D22">
        <f t="shared" si="0"/>
        <v>0.69897000433601886</v>
      </c>
      <c r="E22">
        <f t="shared" si="1"/>
        <v>1.2152922364925445E-3</v>
      </c>
      <c r="F22">
        <f t="shared" si="2"/>
        <v>4.2366353474950828E-5</v>
      </c>
      <c r="G22">
        <f t="shared" si="3"/>
        <v>1.7142857142857142</v>
      </c>
      <c r="H22">
        <f t="shared" si="4"/>
        <v>0.58333333333333337</v>
      </c>
    </row>
    <row r="23" spans="1:8" x14ac:dyDescent="0.35">
      <c r="A23">
        <v>22</v>
      </c>
      <c r="B23" t="s">
        <v>59</v>
      </c>
      <c r="C23">
        <v>6</v>
      </c>
      <c r="D23">
        <f t="shared" si="0"/>
        <v>0.77815125038364363</v>
      </c>
      <c r="E23">
        <f t="shared" si="1"/>
        <v>1.3005643421155608E-2</v>
      </c>
      <c r="F23">
        <f t="shared" si="2"/>
        <v>1.4831933308862731E-3</v>
      </c>
      <c r="G23">
        <f t="shared" si="3"/>
        <v>1.6363636363636365</v>
      </c>
      <c r="H23">
        <f t="shared" si="4"/>
        <v>0.61111111111111105</v>
      </c>
    </row>
    <row r="24" spans="1:8" x14ac:dyDescent="0.35">
      <c r="A24">
        <v>23</v>
      </c>
      <c r="B24" t="s">
        <v>66</v>
      </c>
      <c r="C24">
        <v>6</v>
      </c>
      <c r="D24">
        <f t="shared" si="0"/>
        <v>0.77815125038364363</v>
      </c>
      <c r="E24">
        <f t="shared" si="1"/>
        <v>1.3005643421155608E-2</v>
      </c>
      <c r="F24">
        <f t="shared" si="2"/>
        <v>1.4831933308862731E-3</v>
      </c>
      <c r="G24">
        <f t="shared" si="3"/>
        <v>1.5652173913043479</v>
      </c>
      <c r="H24">
        <f t="shared" si="4"/>
        <v>0.63888888888888884</v>
      </c>
    </row>
    <row r="25" spans="1:8" x14ac:dyDescent="0.35">
      <c r="A25">
        <v>24</v>
      </c>
      <c r="B25" t="s">
        <v>104</v>
      </c>
      <c r="C25">
        <v>6</v>
      </c>
      <c r="D25">
        <f t="shared" si="0"/>
        <v>0.77815125038364363</v>
      </c>
      <c r="E25">
        <f t="shared" si="1"/>
        <v>1.3005643421155608E-2</v>
      </c>
      <c r="F25">
        <f t="shared" si="2"/>
        <v>1.4831933308862731E-3</v>
      </c>
      <c r="G25">
        <f t="shared" si="3"/>
        <v>1.5</v>
      </c>
      <c r="H25">
        <f t="shared" si="4"/>
        <v>0.66666666666666663</v>
      </c>
    </row>
    <row r="26" spans="1:8" x14ac:dyDescent="0.35">
      <c r="A26">
        <v>25</v>
      </c>
      <c r="B26" t="s">
        <v>113</v>
      </c>
      <c r="C26">
        <v>6</v>
      </c>
      <c r="D26">
        <f t="shared" si="0"/>
        <v>0.77815125038364363</v>
      </c>
      <c r="E26">
        <f t="shared" si="1"/>
        <v>1.3005643421155608E-2</v>
      </c>
      <c r="F26">
        <f t="shared" si="2"/>
        <v>1.4831933308862731E-3</v>
      </c>
      <c r="G26">
        <f t="shared" si="3"/>
        <v>1.44</v>
      </c>
      <c r="H26">
        <f t="shared" si="4"/>
        <v>0.69444444444444442</v>
      </c>
    </row>
    <row r="27" spans="1:8" x14ac:dyDescent="0.35">
      <c r="A27">
        <v>26</v>
      </c>
      <c r="B27" t="s">
        <v>177</v>
      </c>
      <c r="C27">
        <v>6</v>
      </c>
      <c r="D27">
        <f t="shared" si="0"/>
        <v>0.77815125038364363</v>
      </c>
      <c r="E27">
        <f t="shared" si="1"/>
        <v>1.3005643421155608E-2</v>
      </c>
      <c r="F27">
        <f t="shared" si="2"/>
        <v>1.4831933308862731E-3</v>
      </c>
      <c r="G27">
        <f t="shared" si="3"/>
        <v>1.3846153846153846</v>
      </c>
      <c r="H27">
        <f t="shared" si="4"/>
        <v>0.72222222222222221</v>
      </c>
    </row>
    <row r="28" spans="1:8" x14ac:dyDescent="0.35">
      <c r="A28">
        <v>27</v>
      </c>
      <c r="B28" t="s">
        <v>130</v>
      </c>
      <c r="C28">
        <v>8</v>
      </c>
      <c r="D28">
        <f t="shared" si="0"/>
        <v>0.90308998699194354</v>
      </c>
      <c r="E28">
        <f t="shared" si="1"/>
        <v>5.7111930057620802E-2</v>
      </c>
      <c r="F28">
        <f t="shared" si="2"/>
        <v>1.3648667554735559E-2</v>
      </c>
      <c r="G28">
        <f t="shared" si="3"/>
        <v>1.3333333333333333</v>
      </c>
      <c r="H28">
        <f t="shared" si="4"/>
        <v>0.75</v>
      </c>
    </row>
    <row r="29" spans="1:8" x14ac:dyDescent="0.35">
      <c r="A29">
        <v>28</v>
      </c>
      <c r="B29" t="s">
        <v>171</v>
      </c>
      <c r="C29">
        <v>8</v>
      </c>
      <c r="D29">
        <f t="shared" si="0"/>
        <v>0.90308998699194354</v>
      </c>
      <c r="E29">
        <f t="shared" si="1"/>
        <v>5.7111930057620802E-2</v>
      </c>
      <c r="F29">
        <f t="shared" si="2"/>
        <v>1.3648667554735559E-2</v>
      </c>
      <c r="G29">
        <f t="shared" si="3"/>
        <v>1.2857142857142858</v>
      </c>
      <c r="H29">
        <f t="shared" si="4"/>
        <v>0.77777777777777768</v>
      </c>
    </row>
    <row r="30" spans="1:8" x14ac:dyDescent="0.35">
      <c r="A30">
        <v>29</v>
      </c>
      <c r="B30" t="s">
        <v>27</v>
      </c>
      <c r="C30">
        <v>9</v>
      </c>
      <c r="D30">
        <f t="shared" si="0"/>
        <v>0.95424250943932487</v>
      </c>
      <c r="E30">
        <f t="shared" si="1"/>
        <v>8.4177475047940889E-2</v>
      </c>
      <c r="F30">
        <f t="shared" si="2"/>
        <v>2.442270940636521E-2</v>
      </c>
      <c r="G30">
        <f t="shared" si="3"/>
        <v>1.2413793103448276</v>
      </c>
      <c r="H30">
        <f t="shared" si="4"/>
        <v>0.80555555555555558</v>
      </c>
    </row>
    <row r="31" spans="1:8" x14ac:dyDescent="0.35">
      <c r="A31">
        <v>30</v>
      </c>
      <c r="B31" t="s">
        <v>52</v>
      </c>
      <c r="C31">
        <v>10</v>
      </c>
      <c r="D31">
        <f t="shared" si="0"/>
        <v>1</v>
      </c>
      <c r="E31">
        <f t="shared" si="1"/>
        <v>0.11282278905933613</v>
      </c>
      <c r="F31">
        <f t="shared" si="2"/>
        <v>3.7896163668518425E-2</v>
      </c>
      <c r="G31">
        <f t="shared" si="3"/>
        <v>1.2</v>
      </c>
      <c r="H31">
        <f t="shared" si="4"/>
        <v>0.83333333333333337</v>
      </c>
    </row>
    <row r="32" spans="1:8" x14ac:dyDescent="0.35">
      <c r="A32">
        <v>31</v>
      </c>
      <c r="B32" t="s">
        <v>88</v>
      </c>
      <c r="C32">
        <v>11</v>
      </c>
      <c r="D32">
        <f t="shared" si="0"/>
        <v>1.0413926851582251</v>
      </c>
      <c r="E32">
        <f t="shared" si="1"/>
        <v>0.14234300736769581</v>
      </c>
      <c r="F32">
        <f t="shared" si="2"/>
        <v>5.3703699711193008E-2</v>
      </c>
      <c r="G32">
        <f t="shared" si="3"/>
        <v>1.1612903225806452</v>
      </c>
      <c r="H32">
        <f t="shared" si="4"/>
        <v>0.86111111111111105</v>
      </c>
    </row>
    <row r="33" spans="1:8" x14ac:dyDescent="0.35">
      <c r="A33">
        <v>32</v>
      </c>
      <c r="B33" t="s">
        <v>137</v>
      </c>
      <c r="C33">
        <v>11</v>
      </c>
      <c r="D33">
        <f t="shared" si="0"/>
        <v>1.0413926851582251</v>
      </c>
      <c r="E33">
        <f t="shared" si="1"/>
        <v>0.14234300736769581</v>
      </c>
      <c r="F33">
        <f t="shared" si="2"/>
        <v>5.3703699711193008E-2</v>
      </c>
      <c r="G33">
        <f t="shared" si="3"/>
        <v>1.125</v>
      </c>
      <c r="H33">
        <f t="shared" si="4"/>
        <v>0.88888888888888884</v>
      </c>
    </row>
    <row r="34" spans="1:8" x14ac:dyDescent="0.35">
      <c r="A34">
        <v>33</v>
      </c>
      <c r="B34" t="s">
        <v>97</v>
      </c>
      <c r="C34">
        <v>12</v>
      </c>
      <c r="D34">
        <f t="shared" si="0"/>
        <v>1.0791812460476249</v>
      </c>
      <c r="E34">
        <f t="shared" si="1"/>
        <v>0.17228500055276949</v>
      </c>
      <c r="F34">
        <f t="shared" si="2"/>
        <v>7.151072859698214E-2</v>
      </c>
      <c r="G34">
        <f t="shared" si="3"/>
        <v>1.0909090909090908</v>
      </c>
      <c r="H34">
        <f t="shared" si="4"/>
        <v>0.91666666666666674</v>
      </c>
    </row>
    <row r="35" spans="1:8" x14ac:dyDescent="0.35">
      <c r="A35">
        <v>34</v>
      </c>
      <c r="B35" t="s">
        <v>185</v>
      </c>
      <c r="C35">
        <v>13</v>
      </c>
      <c r="D35">
        <f t="shared" si="0"/>
        <v>1.1139433523068367</v>
      </c>
      <c r="E35">
        <f t="shared" si="1"/>
        <v>0.20235097823482256</v>
      </c>
      <c r="F35">
        <f t="shared" si="2"/>
        <v>9.1024428817014433E-2</v>
      </c>
      <c r="G35">
        <f t="shared" si="3"/>
        <v>1.0588235294117647</v>
      </c>
      <c r="H35">
        <f t="shared" si="4"/>
        <v>0.94444444444444442</v>
      </c>
    </row>
    <row r="36" spans="1:8" x14ac:dyDescent="0.35">
      <c r="A36">
        <v>35</v>
      </c>
      <c r="B36" t="s">
        <v>76</v>
      </c>
      <c r="C36">
        <v>20</v>
      </c>
      <c r="D36">
        <f t="shared" si="0"/>
        <v>1.3010299956639813</v>
      </c>
      <c r="E36">
        <f t="shared" si="1"/>
        <v>0.40566840246109287</v>
      </c>
      <c r="F36">
        <f t="shared" si="2"/>
        <v>0.25837873800935468</v>
      </c>
      <c r="G36">
        <f t="shared" si="3"/>
        <v>1.0285714285714285</v>
      </c>
      <c r="H36">
        <f t="shared" si="4"/>
        <v>0.97222222222222232</v>
      </c>
    </row>
    <row r="39" spans="1:8" x14ac:dyDescent="0.35">
      <c r="B39" t="s">
        <v>209</v>
      </c>
      <c r="C39" t="s">
        <v>216</v>
      </c>
      <c r="D39" t="s">
        <v>217</v>
      </c>
      <c r="E39" t="s">
        <v>212</v>
      </c>
      <c r="F39" t="s">
        <v>213</v>
      </c>
      <c r="G39" t="s">
        <v>214</v>
      </c>
      <c r="H39" s="1" t="s">
        <v>215</v>
      </c>
    </row>
    <row r="40" spans="1:8" x14ac:dyDescent="0.35">
      <c r="B40">
        <v>2</v>
      </c>
      <c r="C40">
        <v>6.6000000000000003E-2</v>
      </c>
      <c r="D40">
        <v>8.3000000000000004E-2</v>
      </c>
      <c r="E40">
        <f>(C40-D40)/($K$9-$K$10)</f>
        <v>-0.17000000000000004</v>
      </c>
      <c r="F40" s="2">
        <f>C40+(E40*($K$8-$K$9))</f>
        <v>7.1485849588522915E-2</v>
      </c>
      <c r="G40" s="2">
        <f t="shared" ref="G40:G46" si="5">$K$3+(F40*$K$7)</f>
        <v>0.6864682341629299</v>
      </c>
      <c r="H40" s="3">
        <f t="shared" ref="H40:H46" si="6">10^G40</f>
        <v>4.8581199562737369</v>
      </c>
    </row>
    <row r="41" spans="1:8" x14ac:dyDescent="0.35">
      <c r="B41">
        <v>5</v>
      </c>
      <c r="C41">
        <v>0.85499999999999998</v>
      </c>
      <c r="D41">
        <v>0.85599999999999998</v>
      </c>
      <c r="E41">
        <f t="shared" ref="E41:E46" si="7">(C41-D41)/($K$9-$K$10)</f>
        <v>-1.0000000000000011E-2</v>
      </c>
      <c r="F41" s="2">
        <f t="shared" ref="F41:F46" si="8">C41+(E41*($K$8-$K$9))</f>
        <v>0.85532269703461894</v>
      </c>
      <c r="G41" s="2">
        <f t="shared" si="5"/>
        <v>0.93163592954043739</v>
      </c>
      <c r="H41" s="3">
        <f t="shared" si="6"/>
        <v>8.5435020807805397</v>
      </c>
    </row>
    <row r="42" spans="1:8" x14ac:dyDescent="0.35">
      <c r="B42">
        <v>10</v>
      </c>
      <c r="C42">
        <v>1.2310000000000001</v>
      </c>
      <c r="D42">
        <v>1.216</v>
      </c>
      <c r="E42">
        <f t="shared" si="7"/>
        <v>0.15000000000000127</v>
      </c>
      <c r="F42" s="2">
        <f t="shared" si="8"/>
        <v>1.2261595444807152</v>
      </c>
      <c r="G42" s="2">
        <f t="shared" si="5"/>
        <v>1.0476259031499289</v>
      </c>
      <c r="H42" s="3">
        <f t="shared" si="6"/>
        <v>11.15901607370172</v>
      </c>
    </row>
    <row r="43" spans="1:8" x14ac:dyDescent="0.35">
      <c r="B43">
        <v>25</v>
      </c>
      <c r="C43">
        <v>1.6060000000000001</v>
      </c>
      <c r="D43">
        <v>1.5669999999999999</v>
      </c>
      <c r="E43">
        <f t="shared" si="7"/>
        <v>0.39000000000000157</v>
      </c>
      <c r="F43" s="2">
        <f t="shared" si="8"/>
        <v>1.5934148156498593</v>
      </c>
      <c r="G43" s="2">
        <f t="shared" si="5"/>
        <v>1.1624956349584639</v>
      </c>
      <c r="H43" s="3">
        <f t="shared" si="6"/>
        <v>14.537697738693099</v>
      </c>
    </row>
    <row r="44" spans="1:8" x14ac:dyDescent="0.35">
      <c r="B44">
        <v>50</v>
      </c>
      <c r="C44">
        <v>1.8340000000000001</v>
      </c>
      <c r="D44">
        <v>1.7769999999999999</v>
      </c>
      <c r="E44">
        <f t="shared" si="7"/>
        <v>0.57000000000000173</v>
      </c>
      <c r="F44" s="2">
        <f t="shared" si="8"/>
        <v>1.8156062690267174</v>
      </c>
      <c r="G44" s="2">
        <f t="shared" si="5"/>
        <v>1.231992452739449</v>
      </c>
      <c r="H44" s="3">
        <f t="shared" si="6"/>
        <v>17.060527406033277</v>
      </c>
    </row>
    <row r="45" spans="1:8" x14ac:dyDescent="0.35">
      <c r="B45">
        <v>100</v>
      </c>
      <c r="C45">
        <v>2.0289999999999999</v>
      </c>
      <c r="D45">
        <v>1.9550000000000001</v>
      </c>
      <c r="E45">
        <f t="shared" si="7"/>
        <v>0.73999999999999855</v>
      </c>
      <c r="F45" s="2">
        <f t="shared" si="8"/>
        <v>2.0051204194381942</v>
      </c>
      <c r="G45" s="2">
        <f t="shared" si="5"/>
        <v>1.2912684967901893</v>
      </c>
      <c r="H45" s="3">
        <f t="shared" si="6"/>
        <v>19.555480737316213</v>
      </c>
    </row>
    <row r="46" spans="1:8" x14ac:dyDescent="0.35">
      <c r="B46">
        <v>200</v>
      </c>
      <c r="C46">
        <v>2.2010000000000001</v>
      </c>
      <c r="D46">
        <v>2.1080000000000001</v>
      </c>
      <c r="E46">
        <f t="shared" si="7"/>
        <v>0.92999999999999994</v>
      </c>
      <c r="F46" s="2">
        <f t="shared" si="8"/>
        <v>2.1709891757804334</v>
      </c>
      <c r="G46" s="2">
        <f t="shared" si="5"/>
        <v>1.3431487584288928</v>
      </c>
      <c r="H46" s="3">
        <f t="shared" si="6"/>
        <v>22.036811583666779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8A2C-2FD7-4988-9B22-5490B1A84A2F}">
  <dimension ref="A1:K46"/>
  <sheetViews>
    <sheetView tabSelected="1" topLeftCell="A28" workbookViewId="0">
      <selection activeCell="G41" sqref="G41"/>
    </sheetView>
  </sheetViews>
  <sheetFormatPr defaultRowHeight="14.5" x14ac:dyDescent="0.35"/>
  <sheetData>
    <row r="1" spans="1:11" x14ac:dyDescent="0.35">
      <c r="A1" t="s">
        <v>191</v>
      </c>
      <c r="B1" t="s">
        <v>192</v>
      </c>
      <c r="C1" t="s">
        <v>193</v>
      </c>
      <c r="D1" t="s">
        <v>194</v>
      </c>
      <c r="E1" t="s">
        <v>195</v>
      </c>
      <c r="F1" t="s">
        <v>196</v>
      </c>
      <c r="G1" t="s">
        <v>197</v>
      </c>
      <c r="H1" t="s">
        <v>198</v>
      </c>
      <c r="J1" t="s">
        <v>199</v>
      </c>
      <c r="K1">
        <f>COUNT(C2:C36)</f>
        <v>35</v>
      </c>
    </row>
    <row r="2" spans="1:11" x14ac:dyDescent="0.35">
      <c r="A2">
        <v>1</v>
      </c>
      <c r="B2" t="s">
        <v>175</v>
      </c>
      <c r="C2">
        <v>1.02</v>
      </c>
      <c r="D2">
        <f t="shared" ref="D2:D36" si="0">LOG(C2)</f>
        <v>8.6001717619175692E-3</v>
      </c>
      <c r="E2">
        <f t="shared" ref="E2:E36" si="1">(D2-$K$3)^2</f>
        <v>0.47077732204576878</v>
      </c>
      <c r="F2">
        <f t="shared" ref="F2:F36" si="2">(D2-$K$3)^3</f>
        <v>-0.32301545435643714</v>
      </c>
      <c r="G2">
        <f t="shared" ref="G2:G36" si="3">($K$1+1)/A2</f>
        <v>36</v>
      </c>
      <c r="H2">
        <f t="shared" ref="H2:H36" si="4">1/G2</f>
        <v>2.7777777777777776E-2</v>
      </c>
      <c r="J2" t="s">
        <v>200</v>
      </c>
      <c r="K2">
        <f>AVERAGE(C2:C36)</f>
        <v>6.5917142857142847</v>
      </c>
    </row>
    <row r="3" spans="1:11" x14ac:dyDescent="0.35">
      <c r="A3">
        <v>2</v>
      </c>
      <c r="B3" t="s">
        <v>127</v>
      </c>
      <c r="C3">
        <v>1.1200000000000001</v>
      </c>
      <c r="D3">
        <f t="shared" si="0"/>
        <v>4.9218022670181653E-2</v>
      </c>
      <c r="E3">
        <f t="shared" si="1"/>
        <v>0.41668870542292935</v>
      </c>
      <c r="F3">
        <f t="shared" si="2"/>
        <v>-0.26897851603612127</v>
      </c>
      <c r="G3">
        <f t="shared" si="3"/>
        <v>18</v>
      </c>
      <c r="H3">
        <f t="shared" si="4"/>
        <v>5.5555555555555552E-2</v>
      </c>
      <c r="J3" t="s">
        <v>201</v>
      </c>
      <c r="K3">
        <f>AVERAGE(D2:D36)</f>
        <v>0.69473231795954959</v>
      </c>
    </row>
    <row r="4" spans="1:11" x14ac:dyDescent="0.35">
      <c r="A4">
        <v>3</v>
      </c>
      <c r="B4" t="s">
        <v>163</v>
      </c>
      <c r="C4">
        <v>1.1599999999999999</v>
      </c>
      <c r="D4">
        <f t="shared" si="0"/>
        <v>6.445798922691845E-2</v>
      </c>
      <c r="E4">
        <f t="shared" si="1"/>
        <v>0.39724572945936876</v>
      </c>
      <c r="F4">
        <f t="shared" si="2"/>
        <v>-0.25037378547690803</v>
      </c>
      <c r="G4">
        <f t="shared" si="3"/>
        <v>12</v>
      </c>
      <c r="H4">
        <f t="shared" si="4"/>
        <v>8.3333333333333329E-2</v>
      </c>
      <c r="J4" t="s">
        <v>202</v>
      </c>
      <c r="K4">
        <f>SUM(E2:E36)</f>
        <v>3.9965783715717693</v>
      </c>
    </row>
    <row r="5" spans="1:11" x14ac:dyDescent="0.35">
      <c r="A5">
        <v>4</v>
      </c>
      <c r="B5" t="s">
        <v>143</v>
      </c>
      <c r="C5">
        <v>1.41</v>
      </c>
      <c r="D5">
        <f t="shared" si="0"/>
        <v>0.14921911265537988</v>
      </c>
      <c r="E5">
        <f t="shared" si="1"/>
        <v>0.29758465716122917</v>
      </c>
      <c r="F5">
        <f t="shared" si="2"/>
        <v>-0.16233636017736455</v>
      </c>
      <c r="G5">
        <f t="shared" si="3"/>
        <v>9</v>
      </c>
      <c r="H5">
        <f t="shared" si="4"/>
        <v>0.1111111111111111</v>
      </c>
      <c r="J5" t="s">
        <v>203</v>
      </c>
      <c r="K5">
        <f>SUM(F2:F36)</f>
        <v>-0.20676487508821129</v>
      </c>
    </row>
    <row r="6" spans="1:11" x14ac:dyDescent="0.35">
      <c r="A6">
        <v>5</v>
      </c>
      <c r="B6" t="s">
        <v>47</v>
      </c>
      <c r="C6">
        <v>2.0699999999999998</v>
      </c>
      <c r="D6">
        <f t="shared" si="0"/>
        <v>0.31597034545691771</v>
      </c>
      <c r="E6">
        <f t="shared" si="1"/>
        <v>0.14346063181408447</v>
      </c>
      <c r="F6">
        <f t="shared" si="2"/>
        <v>-5.4337431882376462E-2</v>
      </c>
      <c r="G6">
        <f t="shared" si="3"/>
        <v>7.2</v>
      </c>
      <c r="H6">
        <f t="shared" si="4"/>
        <v>0.1388888888888889</v>
      </c>
      <c r="J6" t="s">
        <v>204</v>
      </c>
      <c r="K6">
        <f>VAR(D2:D36)</f>
        <v>0.1175464226932873</v>
      </c>
    </row>
    <row r="7" spans="1:11" x14ac:dyDescent="0.35">
      <c r="A7">
        <v>6</v>
      </c>
      <c r="B7" t="s">
        <v>93</v>
      </c>
      <c r="C7">
        <v>2.1800000000000002</v>
      </c>
      <c r="D7">
        <f t="shared" si="0"/>
        <v>0.33845649360460484</v>
      </c>
      <c r="E7">
        <f t="shared" si="1"/>
        <v>0.12693246301979544</v>
      </c>
      <c r="F7">
        <f t="shared" si="2"/>
        <v>-4.5222967899781162E-2</v>
      </c>
      <c r="G7">
        <f t="shared" si="3"/>
        <v>6</v>
      </c>
      <c r="H7">
        <f t="shared" si="4"/>
        <v>0.16666666666666666</v>
      </c>
      <c r="J7" t="s">
        <v>205</v>
      </c>
      <c r="K7">
        <f>STDEV(D2:D36)</f>
        <v>0.34285043779071844</v>
      </c>
    </row>
    <row r="8" spans="1:11" x14ac:dyDescent="0.35">
      <c r="A8">
        <v>7</v>
      </c>
      <c r="B8" t="s">
        <v>21</v>
      </c>
      <c r="C8">
        <v>2.72</v>
      </c>
      <c r="D8">
        <f t="shared" si="0"/>
        <v>0.43456890403419873</v>
      </c>
      <c r="E8">
        <f t="shared" si="1"/>
        <v>6.7685001945293449E-2</v>
      </c>
      <c r="F8">
        <f t="shared" si="2"/>
        <v>-1.7609161177631557E-2</v>
      </c>
      <c r="G8">
        <f t="shared" si="3"/>
        <v>5.1428571428571432</v>
      </c>
      <c r="H8">
        <f t="shared" si="4"/>
        <v>0.19444444444444442</v>
      </c>
      <c r="J8" t="s">
        <v>206</v>
      </c>
      <c r="K8">
        <f>SKEW(D2:D36)</f>
        <v>-0.1600434208859445</v>
      </c>
    </row>
    <row r="9" spans="1:11" x14ac:dyDescent="0.35">
      <c r="A9">
        <v>8</v>
      </c>
      <c r="B9" t="s">
        <v>121</v>
      </c>
      <c r="C9">
        <v>3.18</v>
      </c>
      <c r="D9">
        <f t="shared" si="0"/>
        <v>0.50242711998443268</v>
      </c>
      <c r="E9">
        <f t="shared" si="1"/>
        <v>3.6981289168248908E-2</v>
      </c>
      <c r="F9">
        <f t="shared" si="2"/>
        <v>-7.1116941348751527E-3</v>
      </c>
      <c r="G9">
        <f t="shared" si="3"/>
        <v>4.5</v>
      </c>
      <c r="H9">
        <f t="shared" si="4"/>
        <v>0.22222222222222221</v>
      </c>
      <c r="J9" t="s">
        <v>207</v>
      </c>
      <c r="K9">
        <v>-0.1</v>
      </c>
    </row>
    <row r="10" spans="1:11" x14ac:dyDescent="0.35">
      <c r="A10">
        <v>9</v>
      </c>
      <c r="B10" t="s">
        <v>15</v>
      </c>
      <c r="C10">
        <v>3.29</v>
      </c>
      <c r="D10">
        <f t="shared" si="0"/>
        <v>0.51719589794997434</v>
      </c>
      <c r="E10">
        <f t="shared" si="1"/>
        <v>3.1519180429816315E-2</v>
      </c>
      <c r="F10">
        <f t="shared" si="2"/>
        <v>-5.5958024551454539E-3</v>
      </c>
      <c r="G10">
        <f t="shared" si="3"/>
        <v>4</v>
      </c>
      <c r="H10">
        <f t="shared" si="4"/>
        <v>0.25</v>
      </c>
      <c r="J10" t="s">
        <v>208</v>
      </c>
      <c r="K10">
        <v>-0.2</v>
      </c>
    </row>
    <row r="11" spans="1:11" x14ac:dyDescent="0.35">
      <c r="A11">
        <v>10</v>
      </c>
      <c r="B11" t="s">
        <v>158</v>
      </c>
      <c r="C11">
        <v>3.38</v>
      </c>
      <c r="D11">
        <f t="shared" si="0"/>
        <v>0.52891670027765469</v>
      </c>
      <c r="E11">
        <f t="shared" si="1"/>
        <v>2.7494819067228338E-2</v>
      </c>
      <c r="F11">
        <f t="shared" si="2"/>
        <v>-4.5590704066844085E-3</v>
      </c>
      <c r="G11">
        <f t="shared" si="3"/>
        <v>3.6</v>
      </c>
      <c r="H11">
        <f t="shared" si="4"/>
        <v>0.27777777777777779</v>
      </c>
    </row>
    <row r="12" spans="1:11" x14ac:dyDescent="0.35">
      <c r="A12">
        <v>11</v>
      </c>
      <c r="B12" t="s">
        <v>108</v>
      </c>
      <c r="C12">
        <v>3.6</v>
      </c>
      <c r="D12">
        <f t="shared" si="0"/>
        <v>0.55630250076728727</v>
      </c>
      <c r="E12">
        <f t="shared" si="1"/>
        <v>1.9162814287883165E-2</v>
      </c>
      <c r="F12">
        <f t="shared" si="2"/>
        <v>-2.6527048787609391E-3</v>
      </c>
      <c r="G12">
        <f t="shared" si="3"/>
        <v>3.2727272727272729</v>
      </c>
      <c r="H12">
        <f t="shared" si="4"/>
        <v>0.30555555555555552</v>
      </c>
    </row>
    <row r="13" spans="1:11" x14ac:dyDescent="0.35">
      <c r="A13">
        <v>12</v>
      </c>
      <c r="B13" t="s">
        <v>165</v>
      </c>
      <c r="C13">
        <v>3.82</v>
      </c>
      <c r="D13">
        <f t="shared" si="0"/>
        <v>0.58206336291170868</v>
      </c>
      <c r="E13">
        <f t="shared" si="1"/>
        <v>1.2694293431572396E-2</v>
      </c>
      <c r="F13">
        <f t="shared" si="2"/>
        <v>-1.4302527760059326E-3</v>
      </c>
      <c r="G13">
        <f t="shared" si="3"/>
        <v>3</v>
      </c>
      <c r="H13">
        <f t="shared" si="4"/>
        <v>0.33333333333333331</v>
      </c>
    </row>
    <row r="14" spans="1:11" x14ac:dyDescent="0.35">
      <c r="A14">
        <v>13</v>
      </c>
      <c r="B14" t="s">
        <v>40</v>
      </c>
      <c r="C14">
        <v>3.83</v>
      </c>
      <c r="D14">
        <f t="shared" si="0"/>
        <v>0.58319877396862274</v>
      </c>
      <c r="E14">
        <f t="shared" si="1"/>
        <v>1.2439731435176016E-2</v>
      </c>
      <c r="F14">
        <f t="shared" si="2"/>
        <v>-1.3874473332605199E-3</v>
      </c>
      <c r="G14">
        <f t="shared" si="3"/>
        <v>2.7692307692307692</v>
      </c>
      <c r="H14">
        <f t="shared" si="4"/>
        <v>0.3611111111111111</v>
      </c>
    </row>
    <row r="15" spans="1:11" x14ac:dyDescent="0.35">
      <c r="A15">
        <v>14</v>
      </c>
      <c r="B15" t="s">
        <v>8</v>
      </c>
      <c r="C15">
        <v>3.96</v>
      </c>
      <c r="D15">
        <f t="shared" si="0"/>
        <v>0.5976951859255123</v>
      </c>
      <c r="E15">
        <f t="shared" si="1"/>
        <v>9.416204993391188E-3</v>
      </c>
      <c r="F15">
        <f t="shared" si="2"/>
        <v>-9.1372152720326199E-4</v>
      </c>
      <c r="G15">
        <f t="shared" si="3"/>
        <v>2.5714285714285716</v>
      </c>
      <c r="H15">
        <f t="shared" si="4"/>
        <v>0.38888888888888884</v>
      </c>
    </row>
    <row r="16" spans="1:11" x14ac:dyDescent="0.35">
      <c r="A16">
        <v>15</v>
      </c>
      <c r="B16" t="s">
        <v>181</v>
      </c>
      <c r="C16">
        <v>3.97</v>
      </c>
      <c r="D16">
        <f t="shared" si="0"/>
        <v>0.59879050676311507</v>
      </c>
      <c r="E16">
        <f t="shared" si="1"/>
        <v>9.2048311356522881E-3</v>
      </c>
      <c r="F16">
        <f t="shared" si="2"/>
        <v>-8.8312817091181384E-4</v>
      </c>
      <c r="G16">
        <f t="shared" si="3"/>
        <v>2.4</v>
      </c>
      <c r="H16">
        <f t="shared" si="4"/>
        <v>0.41666666666666669</v>
      </c>
    </row>
    <row r="17" spans="1:8" x14ac:dyDescent="0.35">
      <c r="A17">
        <v>16</v>
      </c>
      <c r="B17" t="s">
        <v>148</v>
      </c>
      <c r="C17">
        <v>4.32</v>
      </c>
      <c r="D17">
        <f t="shared" si="0"/>
        <v>0.63548374681491215</v>
      </c>
      <c r="E17">
        <f t="shared" si="1"/>
        <v>3.5103931826811646E-3</v>
      </c>
      <c r="F17">
        <f t="shared" si="2"/>
        <v>-2.0798578022973523E-4</v>
      </c>
      <c r="G17">
        <f t="shared" si="3"/>
        <v>2.25</v>
      </c>
      <c r="H17">
        <f t="shared" si="4"/>
        <v>0.44444444444444442</v>
      </c>
    </row>
    <row r="18" spans="1:8" x14ac:dyDescent="0.35">
      <c r="A18">
        <v>17</v>
      </c>
      <c r="B18" t="s">
        <v>152</v>
      </c>
      <c r="C18">
        <v>4.66</v>
      </c>
      <c r="D18">
        <f t="shared" si="0"/>
        <v>0.66838591669000014</v>
      </c>
      <c r="E18">
        <f t="shared" si="1"/>
        <v>6.9413285985611727E-4</v>
      </c>
      <c r="F18">
        <f t="shared" si="2"/>
        <v>-1.8287902860149205E-5</v>
      </c>
      <c r="G18">
        <f t="shared" si="3"/>
        <v>2.1176470588235294</v>
      </c>
      <c r="H18">
        <f t="shared" si="4"/>
        <v>0.47222222222222221</v>
      </c>
    </row>
    <row r="19" spans="1:8" x14ac:dyDescent="0.35">
      <c r="A19">
        <v>18</v>
      </c>
      <c r="B19" t="s">
        <v>118</v>
      </c>
      <c r="C19">
        <v>5.01</v>
      </c>
      <c r="D19">
        <f t="shared" si="0"/>
        <v>0.69983772586724569</v>
      </c>
      <c r="E19">
        <f t="shared" si="1"/>
        <v>2.6065189903965781E-5</v>
      </c>
      <c r="F19">
        <f t="shared" si="2"/>
        <v>1.3307342665130722E-7</v>
      </c>
      <c r="G19">
        <f t="shared" si="3"/>
        <v>2</v>
      </c>
      <c r="H19">
        <f t="shared" si="4"/>
        <v>0.5</v>
      </c>
    </row>
    <row r="20" spans="1:8" x14ac:dyDescent="0.35">
      <c r="A20">
        <v>19</v>
      </c>
      <c r="B20" t="s">
        <v>71</v>
      </c>
      <c r="C20">
        <v>5.12</v>
      </c>
      <c r="D20">
        <f t="shared" si="0"/>
        <v>0.70926996097583073</v>
      </c>
      <c r="E20">
        <f t="shared" si="1"/>
        <v>2.1134306446882756E-4</v>
      </c>
      <c r="F20">
        <f t="shared" si="2"/>
        <v>3.0724300252147042E-6</v>
      </c>
      <c r="G20">
        <f t="shared" si="3"/>
        <v>1.8947368421052631</v>
      </c>
      <c r="H20">
        <f t="shared" si="4"/>
        <v>0.52777777777777779</v>
      </c>
    </row>
    <row r="21" spans="1:8" x14ac:dyDescent="0.35">
      <c r="A21">
        <v>20</v>
      </c>
      <c r="B21" t="s">
        <v>66</v>
      </c>
      <c r="C21">
        <v>5.8</v>
      </c>
      <c r="D21">
        <f t="shared" si="0"/>
        <v>0.76342799356293722</v>
      </c>
      <c r="E21">
        <f t="shared" si="1"/>
        <v>4.7190958466058665E-3</v>
      </c>
      <c r="F21">
        <f t="shared" si="2"/>
        <v>3.2418147741973053E-4</v>
      </c>
      <c r="G21">
        <f t="shared" si="3"/>
        <v>1.8</v>
      </c>
      <c r="H21">
        <f t="shared" si="4"/>
        <v>0.55555555555555558</v>
      </c>
    </row>
    <row r="22" spans="1:8" x14ac:dyDescent="0.35">
      <c r="A22">
        <v>21</v>
      </c>
      <c r="B22" t="s">
        <v>97</v>
      </c>
      <c r="C22">
        <v>5.88</v>
      </c>
      <c r="D22">
        <f t="shared" si="0"/>
        <v>0.76937732607613851</v>
      </c>
      <c r="E22">
        <f t="shared" si="1"/>
        <v>5.5718772367256255E-3</v>
      </c>
      <c r="F22">
        <f t="shared" si="2"/>
        <v>4.1591282156002135E-4</v>
      </c>
      <c r="G22">
        <f t="shared" si="3"/>
        <v>1.7142857142857142</v>
      </c>
      <c r="H22">
        <f t="shared" si="4"/>
        <v>0.58333333333333337</v>
      </c>
    </row>
    <row r="23" spans="1:8" x14ac:dyDescent="0.35">
      <c r="A23">
        <v>22</v>
      </c>
      <c r="B23" t="s">
        <v>82</v>
      </c>
      <c r="C23">
        <v>6.22</v>
      </c>
      <c r="D23">
        <f t="shared" si="0"/>
        <v>0.79379038469081864</v>
      </c>
      <c r="E23">
        <f t="shared" si="1"/>
        <v>9.8125005845365511E-3</v>
      </c>
      <c r="F23">
        <f t="shared" si="2"/>
        <v>9.7200733770363816E-4</v>
      </c>
      <c r="G23">
        <f t="shared" si="3"/>
        <v>1.6363636363636365</v>
      </c>
      <c r="H23">
        <f t="shared" si="4"/>
        <v>0.61111111111111105</v>
      </c>
    </row>
    <row r="24" spans="1:8" x14ac:dyDescent="0.35">
      <c r="A24">
        <v>23</v>
      </c>
      <c r="B24" t="s">
        <v>34</v>
      </c>
      <c r="C24">
        <v>6.5</v>
      </c>
      <c r="D24">
        <f t="shared" si="0"/>
        <v>0.81291335664285558</v>
      </c>
      <c r="E24">
        <f t="shared" si="1"/>
        <v>1.3966757904265065E-2</v>
      </c>
      <c r="F24">
        <f t="shared" si="2"/>
        <v>1.6506059561643192E-3</v>
      </c>
      <c r="G24">
        <f t="shared" si="3"/>
        <v>1.5652173913043479</v>
      </c>
      <c r="H24">
        <f t="shared" si="4"/>
        <v>0.63888888888888884</v>
      </c>
    </row>
    <row r="25" spans="1:8" x14ac:dyDescent="0.35">
      <c r="A25">
        <v>24</v>
      </c>
      <c r="B25" t="s">
        <v>104</v>
      </c>
      <c r="C25">
        <v>6.54</v>
      </c>
      <c r="D25">
        <f t="shared" si="0"/>
        <v>0.81557774832426722</v>
      </c>
      <c r="E25">
        <f t="shared" si="1"/>
        <v>1.4603618040033815E-2</v>
      </c>
      <c r="F25">
        <f t="shared" si="2"/>
        <v>1.7647805069298404E-3</v>
      </c>
      <c r="G25">
        <f t="shared" si="3"/>
        <v>1.5</v>
      </c>
      <c r="H25">
        <f t="shared" si="4"/>
        <v>0.66666666666666663</v>
      </c>
    </row>
    <row r="26" spans="1:8" x14ac:dyDescent="0.35">
      <c r="A26">
        <v>25</v>
      </c>
      <c r="B26" t="s">
        <v>113</v>
      </c>
      <c r="C26">
        <v>6.97</v>
      </c>
      <c r="D26">
        <f t="shared" si="0"/>
        <v>0.84323277809800945</v>
      </c>
      <c r="E26">
        <f t="shared" si="1"/>
        <v>2.2052386661334304E-2</v>
      </c>
      <c r="F26">
        <f t="shared" si="2"/>
        <v>3.2747895663593784E-3</v>
      </c>
      <c r="G26">
        <f t="shared" si="3"/>
        <v>1.44</v>
      </c>
      <c r="H26">
        <f t="shared" si="4"/>
        <v>0.69444444444444442</v>
      </c>
    </row>
    <row r="27" spans="1:8" x14ac:dyDescent="0.35">
      <c r="A27">
        <v>26</v>
      </c>
      <c r="B27" t="s">
        <v>171</v>
      </c>
      <c r="C27">
        <v>7.89</v>
      </c>
      <c r="D27">
        <f t="shared" si="0"/>
        <v>0.8970770032094203</v>
      </c>
      <c r="E27">
        <f t="shared" si="1"/>
        <v>4.0943371648869242E-2</v>
      </c>
      <c r="F27">
        <f t="shared" si="2"/>
        <v>8.2846736493589271E-3</v>
      </c>
      <c r="G27">
        <f t="shared" si="3"/>
        <v>1.3846153846153846</v>
      </c>
      <c r="H27">
        <f t="shared" si="4"/>
        <v>0.72222222222222221</v>
      </c>
    </row>
    <row r="28" spans="1:8" x14ac:dyDescent="0.35">
      <c r="A28">
        <v>27</v>
      </c>
      <c r="B28" t="s">
        <v>177</v>
      </c>
      <c r="C28">
        <v>8.66</v>
      </c>
      <c r="D28">
        <f t="shared" si="0"/>
        <v>0.9375178920173467</v>
      </c>
      <c r="E28">
        <f t="shared" si="1"/>
        <v>5.8944834970574081E-2</v>
      </c>
      <c r="F28">
        <f t="shared" si="2"/>
        <v>1.4310955596072943E-2</v>
      </c>
      <c r="G28">
        <f t="shared" si="3"/>
        <v>1.3333333333333333</v>
      </c>
      <c r="H28">
        <f t="shared" si="4"/>
        <v>0.75</v>
      </c>
    </row>
    <row r="29" spans="1:8" x14ac:dyDescent="0.35">
      <c r="A29">
        <v>28</v>
      </c>
      <c r="B29" t="s">
        <v>59</v>
      </c>
      <c r="C29">
        <v>8.7799999999999994</v>
      </c>
      <c r="D29">
        <f t="shared" si="0"/>
        <v>0.94349451590610256</v>
      </c>
      <c r="E29">
        <f t="shared" si="1"/>
        <v>6.1882631127200001E-2</v>
      </c>
      <c r="F29">
        <f t="shared" si="2"/>
        <v>1.5394059333918046E-2</v>
      </c>
      <c r="G29">
        <f t="shared" si="3"/>
        <v>1.2857142857142858</v>
      </c>
      <c r="H29">
        <f t="shared" si="4"/>
        <v>0.77777777777777768</v>
      </c>
    </row>
    <row r="30" spans="1:8" x14ac:dyDescent="0.35">
      <c r="A30">
        <v>29</v>
      </c>
      <c r="B30" t="s">
        <v>52</v>
      </c>
      <c r="C30">
        <v>10.95</v>
      </c>
      <c r="D30">
        <f t="shared" si="0"/>
        <v>1.039414119176137</v>
      </c>
      <c r="E30">
        <f t="shared" si="1"/>
        <v>0.11880554408991109</v>
      </c>
      <c r="F30">
        <f t="shared" si="2"/>
        <v>4.0950108931427247E-2</v>
      </c>
      <c r="G30">
        <f t="shared" si="3"/>
        <v>1.2413793103448276</v>
      </c>
      <c r="H30">
        <f t="shared" si="4"/>
        <v>0.80555555555555558</v>
      </c>
    </row>
    <row r="31" spans="1:8" x14ac:dyDescent="0.35">
      <c r="A31">
        <v>30</v>
      </c>
      <c r="B31" t="s">
        <v>130</v>
      </c>
      <c r="C31">
        <v>11.89</v>
      </c>
      <c r="D31">
        <f t="shared" si="0"/>
        <v>1.0751818546186915</v>
      </c>
      <c r="E31">
        <f t="shared" si="1"/>
        <v>0.14474184994415579</v>
      </c>
      <c r="F31">
        <f t="shared" si="2"/>
        <v>5.5066969746441118E-2</v>
      </c>
      <c r="G31">
        <f t="shared" si="3"/>
        <v>1.2</v>
      </c>
      <c r="H31">
        <f t="shared" si="4"/>
        <v>0.83333333333333337</v>
      </c>
    </row>
    <row r="32" spans="1:8" x14ac:dyDescent="0.35">
      <c r="A32">
        <v>31</v>
      </c>
      <c r="B32" t="s">
        <v>27</v>
      </c>
      <c r="C32">
        <v>12.01</v>
      </c>
      <c r="D32">
        <f t="shared" si="0"/>
        <v>1.079543007402906</v>
      </c>
      <c r="E32">
        <f t="shared" si="1"/>
        <v>0.14807926670987129</v>
      </c>
      <c r="F32">
        <f t="shared" si="2"/>
        <v>5.6982484714892222E-2</v>
      </c>
      <c r="G32">
        <f t="shared" si="3"/>
        <v>1.1612903225806452</v>
      </c>
      <c r="H32">
        <f t="shared" si="4"/>
        <v>0.86111111111111105</v>
      </c>
    </row>
    <row r="33" spans="1:8" x14ac:dyDescent="0.35">
      <c r="A33">
        <v>32</v>
      </c>
      <c r="B33" t="s">
        <v>185</v>
      </c>
      <c r="C33">
        <v>14.12</v>
      </c>
      <c r="D33">
        <f t="shared" si="0"/>
        <v>1.1498346967157849</v>
      </c>
      <c r="E33">
        <f t="shared" si="1"/>
        <v>0.20711817514958383</v>
      </c>
      <c r="F33">
        <f t="shared" si="2"/>
        <v>9.4259974194226173E-2</v>
      </c>
      <c r="G33">
        <f t="shared" si="3"/>
        <v>1.125</v>
      </c>
      <c r="H33">
        <f t="shared" si="4"/>
        <v>0.88888888888888884</v>
      </c>
    </row>
    <row r="34" spans="1:8" x14ac:dyDescent="0.35">
      <c r="A34">
        <v>33</v>
      </c>
      <c r="B34" t="s">
        <v>88</v>
      </c>
      <c r="C34">
        <v>16.11</v>
      </c>
      <c r="D34">
        <f t="shared" si="0"/>
        <v>1.2070955404192181</v>
      </c>
      <c r="E34">
        <f t="shared" si="1"/>
        <v>0.26251607172925573</v>
      </c>
      <c r="F34">
        <f t="shared" si="2"/>
        <v>0.13450358045865493</v>
      </c>
      <c r="G34">
        <f t="shared" si="3"/>
        <v>1.0909090909090908</v>
      </c>
      <c r="H34">
        <f t="shared" si="4"/>
        <v>0.91666666666666674</v>
      </c>
    </row>
    <row r="35" spans="1:8" x14ac:dyDescent="0.35">
      <c r="A35">
        <v>34</v>
      </c>
      <c r="B35" t="s">
        <v>137</v>
      </c>
      <c r="C35">
        <v>18.399999999999999</v>
      </c>
      <c r="D35">
        <f t="shared" si="0"/>
        <v>1.2648178230095364</v>
      </c>
      <c r="E35">
        <f t="shared" si="1"/>
        <v>0.3249974830680985</v>
      </c>
      <c r="F35">
        <f t="shared" si="2"/>
        <v>0.18527635427485145</v>
      </c>
      <c r="G35">
        <f t="shared" si="3"/>
        <v>1.0588235294117647</v>
      </c>
      <c r="H35">
        <f t="shared" si="4"/>
        <v>0.94444444444444442</v>
      </c>
    </row>
    <row r="36" spans="1:8" x14ac:dyDescent="0.35">
      <c r="A36">
        <v>35</v>
      </c>
      <c r="B36" t="s">
        <v>76</v>
      </c>
      <c r="C36">
        <v>24.17</v>
      </c>
      <c r="D36">
        <f t="shared" si="0"/>
        <v>1.3832766504076504</v>
      </c>
      <c r="E36">
        <f t="shared" si="1"/>
        <v>0.47409329774640069</v>
      </c>
      <c r="F36">
        <f t="shared" si="2"/>
        <v>0.32643425321491415</v>
      </c>
      <c r="G36">
        <f t="shared" si="3"/>
        <v>1.0285714285714285</v>
      </c>
      <c r="H36">
        <f t="shared" si="4"/>
        <v>0.97222222222222232</v>
      </c>
    </row>
    <row r="39" spans="1:8" x14ac:dyDescent="0.35">
      <c r="B39" t="s">
        <v>209</v>
      </c>
      <c r="C39" t="s">
        <v>210</v>
      </c>
      <c r="D39" t="s">
        <v>211</v>
      </c>
      <c r="E39" t="s">
        <v>212</v>
      </c>
      <c r="F39" t="s">
        <v>213</v>
      </c>
      <c r="G39" t="s">
        <v>214</v>
      </c>
      <c r="H39" s="1" t="s">
        <v>215</v>
      </c>
    </row>
    <row r="40" spans="1:8" x14ac:dyDescent="0.35">
      <c r="B40">
        <v>2</v>
      </c>
      <c r="C40">
        <v>1.7000000000000001E-2</v>
      </c>
      <c r="D40">
        <v>3.3000000000000002E-2</v>
      </c>
      <c r="E40">
        <f>(C40-D40)/($K$9-$K$10)</f>
        <v>-0.16</v>
      </c>
      <c r="F40" s="2">
        <f>C40+(E40*($K$8-$K$9))</f>
        <v>2.6606947341751119E-2</v>
      </c>
      <c r="G40" s="2">
        <f t="shared" ref="G40:G46" si="5">$K$3+(F40*$K$7)</f>
        <v>0.70385452150394356</v>
      </c>
      <c r="H40" s="3">
        <f t="shared" ref="H40:H46" si="6">10^G40</f>
        <v>5.0565525094531498</v>
      </c>
    </row>
    <row r="41" spans="1:8" x14ac:dyDescent="0.35">
      <c r="B41">
        <v>5</v>
      </c>
      <c r="C41">
        <v>0.84599999999999997</v>
      </c>
      <c r="D41">
        <v>0.85</v>
      </c>
      <c r="E41">
        <f t="shared" ref="E41:E46" si="7">(C41-D41)/($K$9-$K$10)</f>
        <v>-4.0000000000000036E-2</v>
      </c>
      <c r="F41" s="2">
        <f t="shared" ref="F41:F46" si="8">C41+(E41*($K$8-$K$9))</f>
        <v>0.84840173683543774</v>
      </c>
      <c r="G41" s="2">
        <f t="shared" si="5"/>
        <v>0.98560722485598529</v>
      </c>
      <c r="H41" s="3">
        <f t="shared" si="6"/>
        <v>9.6740254339452001</v>
      </c>
    </row>
    <row r="42" spans="1:8" x14ac:dyDescent="0.35">
      <c r="B42">
        <v>10</v>
      </c>
      <c r="C42">
        <v>1.27</v>
      </c>
      <c r="D42">
        <v>1.258</v>
      </c>
      <c r="E42">
        <f t="shared" si="7"/>
        <v>0.12000000000000011</v>
      </c>
      <c r="F42" s="2">
        <f t="shared" si="8"/>
        <v>1.2627947894936866</v>
      </c>
      <c r="G42" s="2">
        <f t="shared" si="5"/>
        <v>1.1276820643772982</v>
      </c>
      <c r="H42" s="3">
        <f t="shared" si="6"/>
        <v>13.417823177838237</v>
      </c>
    </row>
    <row r="43" spans="1:8" x14ac:dyDescent="0.35">
      <c r="B43">
        <v>25</v>
      </c>
      <c r="C43">
        <v>1.716</v>
      </c>
      <c r="D43">
        <v>1.68</v>
      </c>
      <c r="E43">
        <f t="shared" si="7"/>
        <v>0.36000000000000032</v>
      </c>
      <c r="F43" s="2">
        <f t="shared" si="8"/>
        <v>1.69438436848106</v>
      </c>
      <c r="G43" s="2">
        <f t="shared" si="5"/>
        <v>1.275652740479031</v>
      </c>
      <c r="H43" s="3">
        <f t="shared" si="6"/>
        <v>18.864823247997737</v>
      </c>
    </row>
    <row r="44" spans="1:8" x14ac:dyDescent="0.35">
      <c r="B44">
        <v>50</v>
      </c>
      <c r="C44">
        <v>2</v>
      </c>
      <c r="D44">
        <v>1.9450000000000001</v>
      </c>
      <c r="E44">
        <f t="shared" si="7"/>
        <v>0.54999999999999938</v>
      </c>
      <c r="F44" s="2">
        <f t="shared" si="8"/>
        <v>1.9669761185127306</v>
      </c>
      <c r="G44" s="2">
        <f t="shared" si="5"/>
        <v>1.3691109413155274</v>
      </c>
      <c r="H44" s="3">
        <f t="shared" si="6"/>
        <v>23.394347752047388</v>
      </c>
    </row>
    <row r="45" spans="1:8" x14ac:dyDescent="0.35">
      <c r="B45">
        <v>100</v>
      </c>
      <c r="C45">
        <v>2.2519999999999998</v>
      </c>
      <c r="D45">
        <v>2.1779999999999999</v>
      </c>
      <c r="E45">
        <f t="shared" si="7"/>
        <v>0.73999999999999844</v>
      </c>
      <c r="F45" s="2">
        <f t="shared" si="8"/>
        <v>2.2075678685444009</v>
      </c>
      <c r="G45" s="2">
        <f t="shared" si="5"/>
        <v>1.4515979281427205</v>
      </c>
      <c r="H45" s="3">
        <f t="shared" si="6"/>
        <v>28.287718929204303</v>
      </c>
    </row>
    <row r="46" spans="1:8" x14ac:dyDescent="0.35">
      <c r="B46">
        <v>200</v>
      </c>
      <c r="C46">
        <v>2.4820000000000002</v>
      </c>
      <c r="D46">
        <v>2.3879999999999999</v>
      </c>
      <c r="E46">
        <f t="shared" si="7"/>
        <v>0.94000000000000306</v>
      </c>
      <c r="F46" s="2">
        <f t="shared" si="8"/>
        <v>2.4255591843672124</v>
      </c>
      <c r="G46" s="2">
        <f t="shared" si="5"/>
        <v>1.5263363462071462</v>
      </c>
      <c r="H46" s="3">
        <f t="shared" si="6"/>
        <v>33.599773224366444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2019-04-16T21:28:58Z</dcterms:modified>
</cp:coreProperties>
</file>