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Pendjikent\"/>
    </mc:Choice>
  </mc:AlternateContent>
  <xr:revisionPtr revIDLastSave="0" documentId="13_ncr:1_{96A5B1E6-51C7-4166-9801-6951E1E3EA88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3" l="1"/>
  <c r="E57" i="3"/>
  <c r="E56" i="3"/>
  <c r="E55" i="3"/>
  <c r="E54" i="3"/>
  <c r="E53" i="3"/>
  <c r="E52" i="3"/>
  <c r="D48" i="3"/>
  <c r="D47" i="3"/>
  <c r="D46" i="3"/>
  <c r="D45" i="3"/>
  <c r="D44" i="3"/>
  <c r="D43" i="3"/>
  <c r="D42" i="3"/>
  <c r="D41" i="3"/>
  <c r="D40" i="3"/>
  <c r="D39" i="3"/>
  <c r="G38" i="3"/>
  <c r="H38" i="3" s="1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G22" i="3"/>
  <c r="H22" i="3" s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45" i="3" s="1"/>
  <c r="H45" i="3" s="1"/>
  <c r="E52" i="2"/>
  <c r="F52" i="2"/>
  <c r="G52" i="2"/>
  <c r="H52" i="2" s="1"/>
  <c r="E58" i="2"/>
  <c r="E57" i="2"/>
  <c r="E56" i="2"/>
  <c r="E55" i="2"/>
  <c r="E54" i="2"/>
  <c r="E53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8" i="2" s="1"/>
  <c r="F57" i="2" s="1"/>
  <c r="K2" i="2"/>
  <c r="D2" i="2"/>
  <c r="K7" i="2" s="1"/>
  <c r="K1" i="2"/>
  <c r="I49" i="1"/>
  <c r="I45" i="1"/>
  <c r="I3" i="1"/>
  <c r="I36" i="1"/>
  <c r="I14" i="1"/>
  <c r="I11" i="1"/>
  <c r="I33" i="1"/>
  <c r="I42" i="1"/>
  <c r="I13" i="1"/>
  <c r="I18" i="1"/>
  <c r="I26" i="1"/>
  <c r="I15" i="1"/>
  <c r="I17" i="1"/>
  <c r="I10" i="1"/>
  <c r="I40" i="1"/>
  <c r="I46" i="1"/>
  <c r="I30" i="1"/>
  <c r="I47" i="1"/>
  <c r="I20" i="1"/>
  <c r="I39" i="1"/>
  <c r="I19" i="1"/>
  <c r="I29" i="1"/>
  <c r="I23" i="1"/>
  <c r="I9" i="1"/>
  <c r="I32" i="1"/>
  <c r="I31" i="1"/>
  <c r="I35" i="1"/>
  <c r="I38" i="1"/>
  <c r="I7" i="1"/>
  <c r="I41" i="1"/>
  <c r="I5" i="1"/>
  <c r="I16" i="1"/>
  <c r="I48" i="1"/>
  <c r="I6" i="1"/>
  <c r="I43" i="1"/>
  <c r="I44" i="1"/>
  <c r="I24" i="1"/>
  <c r="I28" i="1"/>
  <c r="I25" i="1"/>
  <c r="I21" i="1"/>
  <c r="I37" i="1"/>
  <c r="I34" i="1"/>
  <c r="I22" i="1"/>
  <c r="I4" i="1"/>
  <c r="I8" i="1"/>
  <c r="I27" i="1"/>
  <c r="I12" i="1"/>
  <c r="H49" i="1"/>
  <c r="H45" i="1"/>
  <c r="H3" i="1"/>
  <c r="H36" i="1"/>
  <c r="H14" i="1"/>
  <c r="H11" i="1"/>
  <c r="H33" i="1"/>
  <c r="H42" i="1"/>
  <c r="H13" i="1"/>
  <c r="H18" i="1"/>
  <c r="H26" i="1"/>
  <c r="H15" i="1"/>
  <c r="H17" i="1"/>
  <c r="H10" i="1"/>
  <c r="H40" i="1"/>
  <c r="H46" i="1"/>
  <c r="H30" i="1"/>
  <c r="H47" i="1"/>
  <c r="H20" i="1"/>
  <c r="H39" i="1"/>
  <c r="H19" i="1"/>
  <c r="H29" i="1"/>
  <c r="H23" i="1"/>
  <c r="H9" i="1"/>
  <c r="H32" i="1"/>
  <c r="H31" i="1"/>
  <c r="H35" i="1"/>
  <c r="H38" i="1"/>
  <c r="H7" i="1"/>
  <c r="H41" i="1"/>
  <c r="H5" i="1"/>
  <c r="H16" i="1"/>
  <c r="H48" i="1"/>
  <c r="H6" i="1"/>
  <c r="H43" i="1"/>
  <c r="H44" i="1"/>
  <c r="H24" i="1"/>
  <c r="H28" i="1"/>
  <c r="H25" i="1"/>
  <c r="H21" i="1"/>
  <c r="H37" i="1"/>
  <c r="H34" i="1"/>
  <c r="H22" i="1"/>
  <c r="H4" i="1"/>
  <c r="H8" i="1"/>
  <c r="H27" i="1"/>
  <c r="H12" i="1"/>
  <c r="G10" i="3" l="1"/>
  <c r="H10" i="3" s="1"/>
  <c r="G26" i="3"/>
  <c r="H26" i="3" s="1"/>
  <c r="G42" i="3"/>
  <c r="H42" i="3" s="1"/>
  <c r="G14" i="3"/>
  <c r="H14" i="3" s="1"/>
  <c r="G30" i="3"/>
  <c r="H30" i="3" s="1"/>
  <c r="G46" i="3"/>
  <c r="H46" i="3" s="1"/>
  <c r="K8" i="3"/>
  <c r="F56" i="3" s="1"/>
  <c r="G18" i="3"/>
  <c r="H18" i="3" s="1"/>
  <c r="G34" i="3"/>
  <c r="H34" i="3" s="1"/>
  <c r="F55" i="3"/>
  <c r="F52" i="3"/>
  <c r="F53" i="3"/>
  <c r="G2" i="3"/>
  <c r="H2" i="3" s="1"/>
  <c r="K3" i="3"/>
  <c r="F16" i="3" s="1"/>
  <c r="G4" i="3"/>
  <c r="H4" i="3" s="1"/>
  <c r="G6" i="3"/>
  <c r="H6" i="3" s="1"/>
  <c r="E7" i="3"/>
  <c r="K7" i="3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E29" i="3"/>
  <c r="G31" i="3"/>
  <c r="H31" i="3" s="1"/>
  <c r="G35" i="3"/>
  <c r="H35" i="3" s="1"/>
  <c r="G39" i="3"/>
  <c r="H39" i="3" s="1"/>
  <c r="G43" i="3"/>
  <c r="H43" i="3" s="1"/>
  <c r="G47" i="3"/>
  <c r="H47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36" i="3"/>
  <c r="H36" i="3" s="1"/>
  <c r="G40" i="3"/>
  <c r="H40" i="3" s="1"/>
  <c r="G44" i="3"/>
  <c r="H44" i="3" s="1"/>
  <c r="G48" i="3"/>
  <c r="H48" i="3" s="1"/>
  <c r="G3" i="3"/>
  <c r="H3" i="3" s="1"/>
  <c r="G5" i="3"/>
  <c r="H5" i="3" s="1"/>
  <c r="K6" i="3"/>
  <c r="G7" i="3"/>
  <c r="H7" i="3" s="1"/>
  <c r="G9" i="3"/>
  <c r="H9" i="3" s="1"/>
  <c r="G13" i="3"/>
  <c r="H13" i="3" s="1"/>
  <c r="G17" i="3"/>
  <c r="H17" i="3" s="1"/>
  <c r="G21" i="3"/>
  <c r="H21" i="3" s="1"/>
  <c r="G25" i="3"/>
  <c r="H25" i="3" s="1"/>
  <c r="G29" i="3"/>
  <c r="H29" i="3" s="1"/>
  <c r="G33" i="3"/>
  <c r="H33" i="3" s="1"/>
  <c r="G37" i="3"/>
  <c r="H37" i="3" s="1"/>
  <c r="G41" i="3"/>
  <c r="H41" i="3" s="1"/>
  <c r="K6" i="2"/>
  <c r="K3" i="2"/>
  <c r="E4" i="2" s="1"/>
  <c r="F8" i="2"/>
  <c r="F23" i="2"/>
  <c r="F58" i="2"/>
  <c r="G9" i="2"/>
  <c r="H9" i="2" s="1"/>
  <c r="G13" i="2"/>
  <c r="H13" i="2" s="1"/>
  <c r="G17" i="2"/>
  <c r="H17" i="2" s="1"/>
  <c r="E19" i="2"/>
  <c r="G21" i="2"/>
  <c r="H21" i="2" s="1"/>
  <c r="G25" i="2"/>
  <c r="H25" i="2" s="1"/>
  <c r="G29" i="2"/>
  <c r="H29" i="2" s="1"/>
  <c r="F30" i="2"/>
  <c r="E31" i="2"/>
  <c r="G33" i="2"/>
  <c r="H33" i="2" s="1"/>
  <c r="G37" i="2"/>
  <c r="H37" i="2" s="1"/>
  <c r="E39" i="2"/>
  <c r="G41" i="2"/>
  <c r="H41" i="2" s="1"/>
  <c r="G45" i="2"/>
  <c r="H45" i="2" s="1"/>
  <c r="E47" i="2"/>
  <c r="G3" i="2"/>
  <c r="H3" i="2" s="1"/>
  <c r="G5" i="2"/>
  <c r="H5" i="2" s="1"/>
  <c r="G7" i="2"/>
  <c r="H7" i="2" s="1"/>
  <c r="E8" i="2"/>
  <c r="G10" i="2"/>
  <c r="H10" i="2" s="1"/>
  <c r="G14" i="2"/>
  <c r="H14" i="2" s="1"/>
  <c r="G18" i="2"/>
  <c r="H18" i="2" s="1"/>
  <c r="G22" i="2"/>
  <c r="H22" i="2" s="1"/>
  <c r="E24" i="2"/>
  <c r="G26" i="2"/>
  <c r="H26" i="2" s="1"/>
  <c r="G30" i="2"/>
  <c r="H30" i="2" s="1"/>
  <c r="E32" i="2"/>
  <c r="G34" i="2"/>
  <c r="H34" i="2" s="1"/>
  <c r="G38" i="2"/>
  <c r="H38" i="2" s="1"/>
  <c r="E40" i="2"/>
  <c r="G42" i="2"/>
  <c r="H42" i="2" s="1"/>
  <c r="G46" i="2"/>
  <c r="H46" i="2" s="1"/>
  <c r="F53" i="2"/>
  <c r="G53" i="2" s="1"/>
  <c r="H53" i="2" s="1"/>
  <c r="F54" i="2"/>
  <c r="F55" i="2"/>
  <c r="F56" i="2"/>
  <c r="G8" i="2"/>
  <c r="H8" i="2" s="1"/>
  <c r="G11" i="2"/>
  <c r="H11" i="2" s="1"/>
  <c r="G15" i="2"/>
  <c r="H15" i="2" s="1"/>
  <c r="G19" i="2"/>
  <c r="H19" i="2" s="1"/>
  <c r="E21" i="2"/>
  <c r="G23" i="2"/>
  <c r="H23" i="2" s="1"/>
  <c r="G27" i="2"/>
  <c r="H27" i="2" s="1"/>
  <c r="E29" i="2"/>
  <c r="G31" i="2"/>
  <c r="H31" i="2" s="1"/>
  <c r="G35" i="2"/>
  <c r="H35" i="2" s="1"/>
  <c r="G39" i="2"/>
  <c r="H39" i="2" s="1"/>
  <c r="F40" i="2"/>
  <c r="G43" i="2"/>
  <c r="H43" i="2" s="1"/>
  <c r="G47" i="2"/>
  <c r="H47" i="2" s="1"/>
  <c r="F48" i="2"/>
  <c r="G56" i="2"/>
  <c r="H56" i="2" s="1"/>
  <c r="G57" i="2"/>
  <c r="H57" i="2" s="1"/>
  <c r="G58" i="2"/>
  <c r="H58" i="2" s="1"/>
  <c r="G2" i="2"/>
  <c r="H2" i="2" s="1"/>
  <c r="G4" i="2"/>
  <c r="H4" i="2" s="1"/>
  <c r="E5" i="2"/>
  <c r="G6" i="2"/>
  <c r="H6" i="2" s="1"/>
  <c r="F3" i="2"/>
  <c r="F5" i="2"/>
  <c r="F7" i="2"/>
  <c r="E10" i="2"/>
  <c r="G12" i="2"/>
  <c r="H12" i="2" s="1"/>
  <c r="F13" i="2"/>
  <c r="G16" i="2"/>
  <c r="H16" i="2" s="1"/>
  <c r="F17" i="2"/>
  <c r="G20" i="2"/>
  <c r="H20" i="2" s="1"/>
  <c r="G24" i="2"/>
  <c r="H24" i="2" s="1"/>
  <c r="F25" i="2"/>
  <c r="E26" i="2"/>
  <c r="G28" i="2"/>
  <c r="H28" i="2" s="1"/>
  <c r="G32" i="2"/>
  <c r="H32" i="2" s="1"/>
  <c r="F33" i="2"/>
  <c r="E34" i="2"/>
  <c r="G36" i="2"/>
  <c r="H36" i="2" s="1"/>
  <c r="E38" i="2"/>
  <c r="G40" i="2"/>
  <c r="H40" i="2" s="1"/>
  <c r="F41" i="2"/>
  <c r="G44" i="2"/>
  <c r="H44" i="2" s="1"/>
  <c r="F45" i="2"/>
  <c r="E46" i="2"/>
  <c r="G48" i="2"/>
  <c r="H48" i="2" s="1"/>
  <c r="F41" i="3" l="1"/>
  <c r="E37" i="3"/>
  <c r="F22" i="3"/>
  <c r="F37" i="3"/>
  <c r="F36" i="3"/>
  <c r="E35" i="3"/>
  <c r="E45" i="3"/>
  <c r="E5" i="3"/>
  <c r="F58" i="3"/>
  <c r="F5" i="3"/>
  <c r="F18" i="3"/>
  <c r="F20" i="3"/>
  <c r="E19" i="3"/>
  <c r="F54" i="3"/>
  <c r="F57" i="3"/>
  <c r="G57" i="3" s="1"/>
  <c r="H57" i="3" s="1"/>
  <c r="F3" i="3"/>
  <c r="E21" i="3"/>
  <c r="E13" i="3"/>
  <c r="E31" i="3"/>
  <c r="E15" i="3"/>
  <c r="E27" i="3"/>
  <c r="E11" i="3"/>
  <c r="F33" i="3"/>
  <c r="F17" i="3"/>
  <c r="F32" i="3"/>
  <c r="E47" i="3"/>
  <c r="F46" i="3"/>
  <c r="E43" i="3"/>
  <c r="F42" i="3"/>
  <c r="E39" i="3"/>
  <c r="F38" i="3"/>
  <c r="F34" i="3"/>
  <c r="E8" i="3"/>
  <c r="E6" i="3"/>
  <c r="E4" i="3"/>
  <c r="E2" i="3"/>
  <c r="E48" i="3"/>
  <c r="F47" i="3"/>
  <c r="E40" i="3"/>
  <c r="F35" i="3"/>
  <c r="E32" i="3"/>
  <c r="E28" i="3"/>
  <c r="E24" i="3"/>
  <c r="F15" i="3"/>
  <c r="E12" i="3"/>
  <c r="F6" i="3"/>
  <c r="F2" i="3"/>
  <c r="G58" i="3"/>
  <c r="H58" i="3" s="1"/>
  <c r="G56" i="3"/>
  <c r="H56" i="3" s="1"/>
  <c r="G55" i="3"/>
  <c r="H55" i="3" s="1"/>
  <c r="G54" i="3"/>
  <c r="H54" i="3" s="1"/>
  <c r="G53" i="3"/>
  <c r="H53" i="3" s="1"/>
  <c r="G52" i="3"/>
  <c r="H52" i="3" s="1"/>
  <c r="E46" i="3"/>
  <c r="E42" i="3"/>
  <c r="E38" i="3"/>
  <c r="E34" i="3"/>
  <c r="E30" i="3"/>
  <c r="E26" i="3"/>
  <c r="E22" i="3"/>
  <c r="E18" i="3"/>
  <c r="E14" i="3"/>
  <c r="E10" i="3"/>
  <c r="F39" i="3"/>
  <c r="F23" i="3"/>
  <c r="F19" i="3"/>
  <c r="E44" i="3"/>
  <c r="F43" i="3"/>
  <c r="E36" i="3"/>
  <c r="F31" i="3"/>
  <c r="F27" i="3"/>
  <c r="E20" i="3"/>
  <c r="E16" i="3"/>
  <c r="F11" i="3"/>
  <c r="F8" i="3"/>
  <c r="F4" i="3"/>
  <c r="F28" i="3"/>
  <c r="F12" i="3"/>
  <c r="F24" i="3"/>
  <c r="F30" i="3"/>
  <c r="F14" i="3"/>
  <c r="F48" i="3"/>
  <c r="F29" i="3"/>
  <c r="F13" i="3"/>
  <c r="E41" i="3"/>
  <c r="E33" i="3"/>
  <c r="E25" i="3"/>
  <c r="E17" i="3"/>
  <c r="E9" i="3"/>
  <c r="E3" i="3"/>
  <c r="F44" i="3"/>
  <c r="F25" i="3"/>
  <c r="F9" i="3"/>
  <c r="F40" i="3"/>
  <c r="F21" i="3"/>
  <c r="E23" i="3"/>
  <c r="F7" i="3"/>
  <c r="F45" i="3"/>
  <c r="F26" i="3"/>
  <c r="F10" i="3"/>
  <c r="E42" i="2"/>
  <c r="F37" i="2"/>
  <c r="E14" i="2"/>
  <c r="F9" i="2"/>
  <c r="E7" i="2"/>
  <c r="G54" i="2"/>
  <c r="H54" i="2" s="1"/>
  <c r="F44" i="2"/>
  <c r="F36" i="2"/>
  <c r="G55" i="2"/>
  <c r="H55" i="2" s="1"/>
  <c r="E48" i="2"/>
  <c r="E16" i="2"/>
  <c r="F14" i="2"/>
  <c r="F39" i="2"/>
  <c r="E13" i="2"/>
  <c r="F42" i="2"/>
  <c r="F26" i="2"/>
  <c r="E41" i="2"/>
  <c r="E17" i="2"/>
  <c r="F20" i="2"/>
  <c r="E23" i="2"/>
  <c r="F18" i="2"/>
  <c r="F35" i="2"/>
  <c r="F19" i="2"/>
  <c r="E6" i="2"/>
  <c r="E2" i="2"/>
  <c r="F28" i="2"/>
  <c r="F38" i="2"/>
  <c r="E22" i="2"/>
  <c r="E37" i="2"/>
  <c r="E9" i="2"/>
  <c r="F12" i="2"/>
  <c r="E44" i="2"/>
  <c r="E36" i="2"/>
  <c r="E28" i="2"/>
  <c r="E20" i="2"/>
  <c r="E12" i="2"/>
  <c r="E43" i="2"/>
  <c r="E35" i="2"/>
  <c r="F22" i="2"/>
  <c r="E11" i="2"/>
  <c r="F47" i="2"/>
  <c r="F31" i="2"/>
  <c r="F15" i="2"/>
  <c r="F4" i="2"/>
  <c r="F29" i="2"/>
  <c r="F16" i="2"/>
  <c r="F34" i="2"/>
  <c r="E18" i="2"/>
  <c r="E33" i="2"/>
  <c r="F2" i="2"/>
  <c r="F24" i="2"/>
  <c r="E27" i="2"/>
  <c r="E15" i="2"/>
  <c r="F10" i="2"/>
  <c r="F43" i="2"/>
  <c r="F27" i="2"/>
  <c r="F11" i="2"/>
  <c r="F6" i="2"/>
  <c r="F21" i="2"/>
  <c r="F46" i="2"/>
  <c r="E30" i="2"/>
  <c r="E45" i="2"/>
  <c r="E25" i="2"/>
  <c r="F32" i="2"/>
  <c r="E3" i="2"/>
  <c r="K5" i="3" l="1"/>
  <c r="K4" i="3"/>
  <c r="K5" i="2"/>
  <c r="K4" i="2"/>
</calcChain>
</file>

<file path=xl/sharedStrings.xml><?xml version="1.0" encoding="utf-8"?>
<sst xmlns="http://schemas.openxmlformats.org/spreadsheetml/2006/main" count="483" uniqueCount="267">
  <si>
    <t>Pendjikent</t>
  </si>
  <si>
    <t>start_date</t>
  </si>
  <si>
    <t>end_date</t>
  </si>
  <si>
    <t>duration</t>
  </si>
  <si>
    <t>peak</t>
  </si>
  <si>
    <t>sum</t>
  </si>
  <si>
    <t>average</t>
  </si>
  <si>
    <t>median</t>
  </si>
  <si>
    <t>12/01/1915</t>
  </si>
  <si>
    <t>02/01/1916</t>
  </si>
  <si>
    <t>2</t>
  </si>
  <si>
    <t>-1.64</t>
  </si>
  <si>
    <t>-2.03</t>
  </si>
  <si>
    <t>-1.01</t>
  </si>
  <si>
    <t>12/01/1916</t>
  </si>
  <si>
    <t>05/01/1918</t>
  </si>
  <si>
    <t>17</t>
  </si>
  <si>
    <t>-5.72</t>
  </si>
  <si>
    <t>-36.62</t>
  </si>
  <si>
    <t>-2.15</t>
  </si>
  <si>
    <t>-1.81</t>
  </si>
  <si>
    <t>08/01/1919</t>
  </si>
  <si>
    <t>03/01/1920</t>
  </si>
  <si>
    <t>7</t>
  </si>
  <si>
    <t>-1.21</t>
  </si>
  <si>
    <t>-7.2</t>
  </si>
  <si>
    <t>-1.03</t>
  </si>
  <si>
    <t>-1.11</t>
  </si>
  <si>
    <t>05/01/1926</t>
  </si>
  <si>
    <t>06/01/1926</t>
  </si>
  <si>
    <t>1</t>
  </si>
  <si>
    <t>-1.05</t>
  </si>
  <si>
    <t>03/01/1927</t>
  </si>
  <si>
    <t>06/01/1927</t>
  </si>
  <si>
    <t>3</t>
  </si>
  <si>
    <t>-1.91</t>
  </si>
  <si>
    <t>-4.79</t>
  </si>
  <si>
    <t>-1.6</t>
  </si>
  <si>
    <t>-1.58</t>
  </si>
  <si>
    <t>03/01/1930</t>
  </si>
  <si>
    <t>06/01/1930</t>
  </si>
  <si>
    <t>-1.36</t>
  </si>
  <si>
    <t>-2.19</t>
  </si>
  <si>
    <t>-0.73</t>
  </si>
  <si>
    <t>-0.62</t>
  </si>
  <si>
    <t>09/01/1933</t>
  </si>
  <si>
    <t>11/01/1933</t>
  </si>
  <si>
    <t>-1.08</t>
  </si>
  <si>
    <t>-1.86</t>
  </si>
  <si>
    <t>-0.93</t>
  </si>
  <si>
    <t>11/01/1934</t>
  </si>
  <si>
    <t>07/01/1935</t>
  </si>
  <si>
    <t>8</t>
  </si>
  <si>
    <t>-1.32</t>
  </si>
  <si>
    <t>-4.42</t>
  </si>
  <si>
    <t>-0.55</t>
  </si>
  <si>
    <t>-0.4</t>
  </si>
  <si>
    <t>02/01/1936</t>
  </si>
  <si>
    <t>09/01/1936</t>
  </si>
  <si>
    <t>-2.21</t>
  </si>
  <si>
    <t>-6.26</t>
  </si>
  <si>
    <t>-0.89</t>
  </si>
  <si>
    <t>08/01/1937</t>
  </si>
  <si>
    <t>10/01/1937</t>
  </si>
  <si>
    <t>-1.13</t>
  </si>
  <si>
    <t>-2.05</t>
  </si>
  <si>
    <t>10/01/1938</t>
  </si>
  <si>
    <t>12/01/1938</t>
  </si>
  <si>
    <t>-2.33</t>
  </si>
  <si>
    <t>-2.36</t>
  </si>
  <si>
    <t>-1.18</t>
  </si>
  <si>
    <t>05/01/1939</t>
  </si>
  <si>
    <t>10/01/1939</t>
  </si>
  <si>
    <t>5</t>
  </si>
  <si>
    <t>-1.14</t>
  </si>
  <si>
    <t>-3.66</t>
  </si>
  <si>
    <t>-0.8</t>
  </si>
  <si>
    <t>08/01/1943</t>
  </si>
  <si>
    <t>10/01/1943</t>
  </si>
  <si>
    <t>-1.16</t>
  </si>
  <si>
    <t>-2.24</t>
  </si>
  <si>
    <t>-1.12</t>
  </si>
  <si>
    <t>07/01/1944</t>
  </si>
  <si>
    <t>10/01/1944</t>
  </si>
  <si>
    <t>-1.5</t>
  </si>
  <si>
    <t>-2.34</t>
  </si>
  <si>
    <t>-0.78</t>
  </si>
  <si>
    <t>-0.54</t>
  </si>
  <si>
    <t>01/01/1945</t>
  </si>
  <si>
    <t>03/01/1945</t>
  </si>
  <si>
    <t>-1.22</t>
  </si>
  <si>
    <t>-1.78</t>
  </si>
  <si>
    <t>05/01/1946</t>
  </si>
  <si>
    <t>08/01/1946</t>
  </si>
  <si>
    <t>-2.39</t>
  </si>
  <si>
    <t>-5.31</t>
  </si>
  <si>
    <t>-1.77</t>
  </si>
  <si>
    <t>11/01/1946</t>
  </si>
  <si>
    <t>06/01/1947</t>
  </si>
  <si>
    <t>-1.54</t>
  </si>
  <si>
    <t>-8.2</t>
  </si>
  <si>
    <t>-1.17</t>
  </si>
  <si>
    <t>11/01/1948</t>
  </si>
  <si>
    <t>05/01/1949</t>
  </si>
  <si>
    <t>6</t>
  </si>
  <si>
    <t>-1.25</t>
  </si>
  <si>
    <t>-4.05</t>
  </si>
  <si>
    <t>-0.68</t>
  </si>
  <si>
    <t>-0.66</t>
  </si>
  <si>
    <t>12/01/1949</t>
  </si>
  <si>
    <t>01/01/1951</t>
  </si>
  <si>
    <t>13</t>
  </si>
  <si>
    <t>-1.53</t>
  </si>
  <si>
    <t>-11.67</t>
  </si>
  <si>
    <t>-0.9</t>
  </si>
  <si>
    <t>-0.99</t>
  </si>
  <si>
    <t>10/01/1952</t>
  </si>
  <si>
    <t>02/01/1953</t>
  </si>
  <si>
    <t>4</t>
  </si>
  <si>
    <t>-1.35</t>
  </si>
  <si>
    <t>-2.46</t>
  </si>
  <si>
    <t>-0.5</t>
  </si>
  <si>
    <t>10/01/1954</t>
  </si>
  <si>
    <t>03/01/1955</t>
  </si>
  <si>
    <t>-1.66</t>
  </si>
  <si>
    <t>-5.06</t>
  </si>
  <si>
    <t>-1.15</t>
  </si>
  <si>
    <t>10/01/1955</t>
  </si>
  <si>
    <t>12/01/1955</t>
  </si>
  <si>
    <t>-2.43</t>
  </si>
  <si>
    <t>07/01/1956</t>
  </si>
  <si>
    <t>01/01/1957</t>
  </si>
  <si>
    <t>-4.03</t>
  </si>
  <si>
    <t>-0.67</t>
  </si>
  <si>
    <t>-0.61</t>
  </si>
  <si>
    <t>09/01/1959</t>
  </si>
  <si>
    <t>01/01/1960</t>
  </si>
  <si>
    <t>-3.37</t>
  </si>
  <si>
    <t>-0.84</t>
  </si>
  <si>
    <t>-0.97</t>
  </si>
  <si>
    <t>08/01/1960</t>
  </si>
  <si>
    <t>11/01/1960</t>
  </si>
  <si>
    <t>-1.51</t>
  </si>
  <si>
    <t>-0.31</t>
  </si>
  <si>
    <t>02/01/1961</t>
  </si>
  <si>
    <t>04/01/1961</t>
  </si>
  <si>
    <t>-4.17</t>
  </si>
  <si>
    <t>-2.08</t>
  </si>
  <si>
    <t>02/01/1962</t>
  </si>
  <si>
    <t>06/01/1962</t>
  </si>
  <si>
    <t>-1.87</t>
  </si>
  <si>
    <t>-4.14</t>
  </si>
  <si>
    <t>-1.04</t>
  </si>
  <si>
    <t>-1.07</t>
  </si>
  <si>
    <t>09/01/1962</t>
  </si>
  <si>
    <t>05/01/1963</t>
  </si>
  <si>
    <t>-1.19</t>
  </si>
  <si>
    <t>-4.66</t>
  </si>
  <si>
    <t>-0.58</t>
  </si>
  <si>
    <t>10/01/1964</t>
  </si>
  <si>
    <t>03/01/1965</t>
  </si>
  <si>
    <t>-1.59</t>
  </si>
  <si>
    <t>-4.89</t>
  </si>
  <si>
    <t>-0.98</t>
  </si>
  <si>
    <t>-1.42</t>
  </si>
  <si>
    <t>02/01/1966</t>
  </si>
  <si>
    <t>03/01/1966</t>
  </si>
  <si>
    <t>01/01/1967</t>
  </si>
  <si>
    <t>08/01/1967</t>
  </si>
  <si>
    <t>-1.89</t>
  </si>
  <si>
    <t>-6.2</t>
  </si>
  <si>
    <t>-0.75</t>
  </si>
  <si>
    <t>02/01/1968</t>
  </si>
  <si>
    <t>04/01/1968</t>
  </si>
  <si>
    <t>-1.1</t>
  </si>
  <si>
    <t>02/01/1970</t>
  </si>
  <si>
    <t>04/01/1970</t>
  </si>
  <si>
    <t>-2.25</t>
  </si>
  <si>
    <t>03/01/1971</t>
  </si>
  <si>
    <t>01/01/1972</t>
  </si>
  <si>
    <t>10</t>
  </si>
  <si>
    <t>-2.93</t>
  </si>
  <si>
    <t>-13.57</t>
  </si>
  <si>
    <t>08/01/1973</t>
  </si>
  <si>
    <t>09/01/1973</t>
  </si>
  <si>
    <t>11/01/1973</t>
  </si>
  <si>
    <t>04/01/1974</t>
  </si>
  <si>
    <t>-6.58</t>
  </si>
  <si>
    <t>-1.34</t>
  </si>
  <si>
    <t>11/01/1974</t>
  </si>
  <si>
    <t>03/01/1975</t>
  </si>
  <si>
    <t>-2.45</t>
  </si>
  <si>
    <t>-6.91</t>
  </si>
  <si>
    <t>-1.73</t>
  </si>
  <si>
    <t>-1.85</t>
  </si>
  <si>
    <t>06/01/1975</t>
  </si>
  <si>
    <t>11/01/1975</t>
  </si>
  <si>
    <t>-1.29</t>
  </si>
  <si>
    <t>-3.38</t>
  </si>
  <si>
    <t>-0.43</t>
  </si>
  <si>
    <t>04/01/1977</t>
  </si>
  <si>
    <t>07/01/1977</t>
  </si>
  <si>
    <t>-2.13</t>
  </si>
  <si>
    <t>-3.92</t>
  </si>
  <si>
    <t>-1.31</t>
  </si>
  <si>
    <t>09/01/1978</t>
  </si>
  <si>
    <t>11/01/1978</t>
  </si>
  <si>
    <t>-2.56</t>
  </si>
  <si>
    <t>-3.64</t>
  </si>
  <si>
    <t>-1.82</t>
  </si>
  <si>
    <t>07/01/1979</t>
  </si>
  <si>
    <t>02/01/1980</t>
  </si>
  <si>
    <t>-2.89</t>
  </si>
  <si>
    <t>-0.41</t>
  </si>
  <si>
    <t>-0.38</t>
  </si>
  <si>
    <t>02/01/1982</t>
  </si>
  <si>
    <t>07/01/1982</t>
  </si>
  <si>
    <t>-1.63</t>
  </si>
  <si>
    <t>-4.85</t>
  </si>
  <si>
    <t>06/01/1984</t>
  </si>
  <si>
    <t>10/01/1984</t>
  </si>
  <si>
    <t>-1.38</t>
  </si>
  <si>
    <t>-4.47</t>
  </si>
  <si>
    <t>-1.24</t>
  </si>
  <si>
    <t>03/01/1986</t>
  </si>
  <si>
    <t>06/01/1986</t>
  </si>
  <si>
    <t>-3.25</t>
  </si>
  <si>
    <t>-1.57</t>
  </si>
  <si>
    <t>11/01/1988</t>
  </si>
  <si>
    <t>12/01/1988</t>
  </si>
  <si>
    <t>-1.06</t>
  </si>
  <si>
    <t>10/01/1989</t>
  </si>
  <si>
    <t>12/01/1989</t>
  </si>
  <si>
    <t>-1.44</t>
  </si>
  <si>
    <t>07/01/1990</t>
  </si>
  <si>
    <t>10/01/1990</t>
  </si>
  <si>
    <t>-1.56</t>
  </si>
  <si>
    <t>-3.79</t>
  </si>
  <si>
    <t>-1.26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</si>
  <si>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</si>
  <si>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</si>
  <si>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</si>
  <si>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</si>
  <si>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</si>
  <si>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</si>
  <si>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</si>
  <si>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</si>
  <si>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</si>
  <si>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</si>
  <si>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</si>
  <si>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</si>
  <si>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</si>
  <si>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</si>
  <si>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</si>
  <si>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</si>
  <si>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</si>
  <si>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</si>
  <si>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</si>
  <si>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</si>
  <si>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</si>
  <si>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</si>
  <si>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</si>
  <si>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</si>
  <si>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(0)</t>
  </si>
  <si>
    <t>K (0.1)</t>
  </si>
  <si>
    <t>K (0.6)</t>
  </si>
  <si>
    <t>K (0.7)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</si>
</sst>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workbookViewId="0">
      <selection activeCell="I49" sqref="I3:I49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239</v>
      </c>
    </row>
    <row r="3" spans="1:9" x14ac:dyDescent="0.35">
      <c r="A3" t="s">
        <v>28</v>
      </c>
      <c r="B3" t="s">
        <v>29</v>
      </c>
      <c r="C3" t="s">
        <v>30</v>
      </c>
      <c r="D3" t="s">
        <v>31</v>
      </c>
      <c r="E3" t="s">
        <v>31</v>
      </c>
      <c r="F3" t="s">
        <v>31</v>
      </c>
      <c r="G3" t="s">
        <v>31</v>
      </c>
      <c r="H3">
        <f>C3*1</f>
        <v>1</v>
      </c>
      <c r="I3">
        <f>E3*-1</f>
        <v>1.05</v>
      </c>
    </row>
    <row r="4" spans="1:9" x14ac:dyDescent="0.35">
      <c r="A4" t="s">
        <v>228</v>
      </c>
      <c r="B4" t="s">
        <v>229</v>
      </c>
      <c r="C4" t="s">
        <v>30</v>
      </c>
      <c r="D4" t="s">
        <v>230</v>
      </c>
      <c r="E4" t="s">
        <v>230</v>
      </c>
      <c r="F4" t="s">
        <v>230</v>
      </c>
      <c r="G4" t="s">
        <v>230</v>
      </c>
      <c r="H4">
        <f>C4*1</f>
        <v>1</v>
      </c>
      <c r="I4">
        <f>E4*-1</f>
        <v>1.06</v>
      </c>
    </row>
    <row r="5" spans="1:9" x14ac:dyDescent="0.35">
      <c r="A5" t="s">
        <v>172</v>
      </c>
      <c r="B5" t="s">
        <v>173</v>
      </c>
      <c r="C5" t="s">
        <v>10</v>
      </c>
      <c r="D5" t="s">
        <v>174</v>
      </c>
      <c r="E5" t="s">
        <v>126</v>
      </c>
      <c r="F5" t="s">
        <v>158</v>
      </c>
      <c r="G5" t="s">
        <v>158</v>
      </c>
      <c r="H5">
        <f>C5*1</f>
        <v>2</v>
      </c>
      <c r="I5">
        <f>E5*-1</f>
        <v>1.1499999999999999</v>
      </c>
    </row>
    <row r="6" spans="1:9" x14ac:dyDescent="0.35">
      <c r="A6" t="s">
        <v>183</v>
      </c>
      <c r="B6" t="s">
        <v>184</v>
      </c>
      <c r="C6" t="s">
        <v>30</v>
      </c>
      <c r="D6" t="s">
        <v>79</v>
      </c>
      <c r="E6" t="s">
        <v>79</v>
      </c>
      <c r="F6" t="s">
        <v>79</v>
      </c>
      <c r="G6" t="s">
        <v>79</v>
      </c>
      <c r="H6">
        <f>C6*1</f>
        <v>1</v>
      </c>
      <c r="I6">
        <f>E6*-1</f>
        <v>1.1599999999999999</v>
      </c>
    </row>
    <row r="7" spans="1:9" x14ac:dyDescent="0.35">
      <c r="A7" t="s">
        <v>165</v>
      </c>
      <c r="B7" t="s">
        <v>166</v>
      </c>
      <c r="C7" t="s">
        <v>30</v>
      </c>
      <c r="D7" t="s">
        <v>105</v>
      </c>
      <c r="E7" t="s">
        <v>105</v>
      </c>
      <c r="F7" t="s">
        <v>105</v>
      </c>
      <c r="G7" t="s">
        <v>105</v>
      </c>
      <c r="H7">
        <f>C7*1</f>
        <v>1</v>
      </c>
      <c r="I7">
        <f>E7*-1</f>
        <v>1.25</v>
      </c>
    </row>
    <row r="8" spans="1:9" x14ac:dyDescent="0.35">
      <c r="A8" t="s">
        <v>231</v>
      </c>
      <c r="B8" t="s">
        <v>232</v>
      </c>
      <c r="C8" t="s">
        <v>10</v>
      </c>
      <c r="D8" t="s">
        <v>233</v>
      </c>
      <c r="E8" t="s">
        <v>84</v>
      </c>
      <c r="F8" t="s">
        <v>171</v>
      </c>
      <c r="G8" t="s">
        <v>171</v>
      </c>
      <c r="H8">
        <f>C8*1</f>
        <v>2</v>
      </c>
      <c r="I8">
        <f>E8*-1</f>
        <v>1.5</v>
      </c>
    </row>
    <row r="9" spans="1:9" x14ac:dyDescent="0.35">
      <c r="A9" t="s">
        <v>140</v>
      </c>
      <c r="B9" t="s">
        <v>141</v>
      </c>
      <c r="C9" t="s">
        <v>34</v>
      </c>
      <c r="D9" t="s">
        <v>79</v>
      </c>
      <c r="E9" t="s">
        <v>142</v>
      </c>
      <c r="F9" t="s">
        <v>121</v>
      </c>
      <c r="G9" t="s">
        <v>143</v>
      </c>
      <c r="H9">
        <f>C9*1</f>
        <v>3</v>
      </c>
      <c r="I9">
        <f>E9*-1</f>
        <v>1.51</v>
      </c>
    </row>
    <row r="10" spans="1:9" x14ac:dyDescent="0.35">
      <c r="A10" t="s">
        <v>88</v>
      </c>
      <c r="B10" t="s">
        <v>89</v>
      </c>
      <c r="C10" t="s">
        <v>10</v>
      </c>
      <c r="D10" t="s">
        <v>90</v>
      </c>
      <c r="E10" t="s">
        <v>91</v>
      </c>
      <c r="F10" t="s">
        <v>61</v>
      </c>
      <c r="G10" t="s">
        <v>61</v>
      </c>
      <c r="H10">
        <f>C10*1</f>
        <v>2</v>
      </c>
      <c r="I10">
        <f>E10*-1</f>
        <v>1.78</v>
      </c>
    </row>
    <row r="11" spans="1:9" x14ac:dyDescent="0.35">
      <c r="A11" t="s">
        <v>45</v>
      </c>
      <c r="B11" t="s">
        <v>46</v>
      </c>
      <c r="C11" t="s">
        <v>10</v>
      </c>
      <c r="D11" t="s">
        <v>47</v>
      </c>
      <c r="E11" t="s">
        <v>48</v>
      </c>
      <c r="F11" t="s">
        <v>49</v>
      </c>
      <c r="G11" t="s">
        <v>49</v>
      </c>
      <c r="H11">
        <f>C11*1</f>
        <v>2</v>
      </c>
      <c r="I11">
        <f>E11*-1</f>
        <v>1.86</v>
      </c>
    </row>
    <row r="12" spans="1:9" x14ac:dyDescent="0.3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13</v>
      </c>
      <c r="G12" t="s">
        <v>13</v>
      </c>
      <c r="H12">
        <f>C12*1</f>
        <v>2</v>
      </c>
      <c r="I12">
        <f>E12*-1</f>
        <v>2.0299999999999998</v>
      </c>
    </row>
    <row r="13" spans="1:9" x14ac:dyDescent="0.35">
      <c r="A13" t="s">
        <v>62</v>
      </c>
      <c r="B13" t="s">
        <v>63</v>
      </c>
      <c r="C13" t="s">
        <v>10</v>
      </c>
      <c r="D13" t="s">
        <v>64</v>
      </c>
      <c r="E13" t="s">
        <v>65</v>
      </c>
      <c r="F13" t="s">
        <v>26</v>
      </c>
      <c r="G13" t="s">
        <v>26</v>
      </c>
      <c r="H13">
        <f>C13*1</f>
        <v>2</v>
      </c>
      <c r="I13">
        <f>E13*-1</f>
        <v>2.0499999999999998</v>
      </c>
    </row>
    <row r="14" spans="1:9" x14ac:dyDescent="0.35">
      <c r="A14" t="s">
        <v>39</v>
      </c>
      <c r="B14" t="s">
        <v>40</v>
      </c>
      <c r="C14" t="s">
        <v>34</v>
      </c>
      <c r="D14" t="s">
        <v>41</v>
      </c>
      <c r="E14" t="s">
        <v>42</v>
      </c>
      <c r="F14" t="s">
        <v>43</v>
      </c>
      <c r="G14" t="s">
        <v>44</v>
      </c>
      <c r="H14">
        <f>C14*1</f>
        <v>3</v>
      </c>
      <c r="I14">
        <f>E14*-1</f>
        <v>2.19</v>
      </c>
    </row>
    <row r="15" spans="1:9" x14ac:dyDescent="0.35">
      <c r="A15" t="s">
        <v>77</v>
      </c>
      <c r="B15" t="s">
        <v>78</v>
      </c>
      <c r="C15" t="s">
        <v>10</v>
      </c>
      <c r="D15" t="s">
        <v>79</v>
      </c>
      <c r="E15" t="s">
        <v>80</v>
      </c>
      <c r="F15" t="s">
        <v>81</v>
      </c>
      <c r="G15" t="s">
        <v>81</v>
      </c>
      <c r="H15">
        <f>C15*1</f>
        <v>2</v>
      </c>
      <c r="I15">
        <f>E15*-1</f>
        <v>2.2400000000000002</v>
      </c>
    </row>
    <row r="16" spans="1:9" x14ac:dyDescent="0.35">
      <c r="A16" t="s">
        <v>175</v>
      </c>
      <c r="B16" t="s">
        <v>176</v>
      </c>
      <c r="C16" t="s">
        <v>10</v>
      </c>
      <c r="D16" t="s">
        <v>70</v>
      </c>
      <c r="E16" t="s">
        <v>177</v>
      </c>
      <c r="F16" t="s">
        <v>64</v>
      </c>
      <c r="G16" t="s">
        <v>64</v>
      </c>
      <c r="H16">
        <f>C16*1</f>
        <v>2</v>
      </c>
      <c r="I16">
        <f>E16*-1</f>
        <v>2.25</v>
      </c>
    </row>
    <row r="17" spans="1:9" x14ac:dyDescent="0.35">
      <c r="A17" t="s">
        <v>82</v>
      </c>
      <c r="B17" t="s">
        <v>83</v>
      </c>
      <c r="C17" t="s">
        <v>34</v>
      </c>
      <c r="D17" t="s">
        <v>84</v>
      </c>
      <c r="E17" t="s">
        <v>85</v>
      </c>
      <c r="F17" t="s">
        <v>86</v>
      </c>
      <c r="G17" t="s">
        <v>87</v>
      </c>
      <c r="H17">
        <f>C17*1</f>
        <v>3</v>
      </c>
      <c r="I17">
        <f>E17*-1</f>
        <v>2.34</v>
      </c>
    </row>
    <row r="18" spans="1:9" x14ac:dyDescent="0.35">
      <c r="A18" t="s">
        <v>66</v>
      </c>
      <c r="B18" t="s">
        <v>67</v>
      </c>
      <c r="C18" t="s">
        <v>10</v>
      </c>
      <c r="D18" t="s">
        <v>68</v>
      </c>
      <c r="E18" t="s">
        <v>69</v>
      </c>
      <c r="F18" t="s">
        <v>70</v>
      </c>
      <c r="G18" t="s">
        <v>70</v>
      </c>
      <c r="H18">
        <f>C18*1</f>
        <v>2</v>
      </c>
      <c r="I18">
        <f>E18*-1</f>
        <v>2.36</v>
      </c>
    </row>
    <row r="19" spans="1:9" x14ac:dyDescent="0.35">
      <c r="A19" t="s">
        <v>127</v>
      </c>
      <c r="B19" t="s">
        <v>128</v>
      </c>
      <c r="C19" t="s">
        <v>10</v>
      </c>
      <c r="D19" t="s">
        <v>68</v>
      </c>
      <c r="E19" t="s">
        <v>129</v>
      </c>
      <c r="F19" t="s">
        <v>24</v>
      </c>
      <c r="G19" t="s">
        <v>24</v>
      </c>
      <c r="H19">
        <f>C19*1</f>
        <v>2</v>
      </c>
      <c r="I19">
        <f>E19*-1</f>
        <v>2.4300000000000002</v>
      </c>
    </row>
    <row r="20" spans="1:9" x14ac:dyDescent="0.35">
      <c r="A20" t="s">
        <v>116</v>
      </c>
      <c r="B20" t="s">
        <v>117</v>
      </c>
      <c r="C20" t="s">
        <v>118</v>
      </c>
      <c r="D20" t="s">
        <v>119</v>
      </c>
      <c r="E20" t="s">
        <v>120</v>
      </c>
      <c r="F20" t="s">
        <v>44</v>
      </c>
      <c r="G20" t="s">
        <v>121</v>
      </c>
      <c r="H20">
        <f>C20*1</f>
        <v>4</v>
      </c>
      <c r="I20">
        <f>E20*-1</f>
        <v>2.46</v>
      </c>
    </row>
    <row r="21" spans="1:9" x14ac:dyDescent="0.35">
      <c r="A21" t="s">
        <v>210</v>
      </c>
      <c r="B21" t="s">
        <v>211</v>
      </c>
      <c r="C21" t="s">
        <v>23</v>
      </c>
      <c r="D21" t="s">
        <v>31</v>
      </c>
      <c r="E21" t="s">
        <v>212</v>
      </c>
      <c r="F21" t="s">
        <v>213</v>
      </c>
      <c r="G21" t="s">
        <v>214</v>
      </c>
      <c r="H21">
        <f>C21*1</f>
        <v>7</v>
      </c>
      <c r="I21">
        <f>E21*-1</f>
        <v>2.89</v>
      </c>
    </row>
    <row r="22" spans="1:9" x14ac:dyDescent="0.35">
      <c r="A22" t="s">
        <v>224</v>
      </c>
      <c r="B22" t="s">
        <v>225</v>
      </c>
      <c r="C22" t="s">
        <v>34</v>
      </c>
      <c r="D22" t="s">
        <v>38</v>
      </c>
      <c r="E22" t="s">
        <v>226</v>
      </c>
      <c r="F22" t="s">
        <v>47</v>
      </c>
      <c r="G22" t="s">
        <v>227</v>
      </c>
      <c r="H22">
        <f>C22*1</f>
        <v>3</v>
      </c>
      <c r="I22">
        <f>E22*-1</f>
        <v>3.25</v>
      </c>
    </row>
    <row r="23" spans="1:9" x14ac:dyDescent="0.35">
      <c r="A23" t="s">
        <v>135</v>
      </c>
      <c r="B23" t="s">
        <v>136</v>
      </c>
      <c r="C23" t="s">
        <v>118</v>
      </c>
      <c r="D23" t="s">
        <v>47</v>
      </c>
      <c r="E23" t="s">
        <v>137</v>
      </c>
      <c r="F23" t="s">
        <v>138</v>
      </c>
      <c r="G23" t="s">
        <v>139</v>
      </c>
      <c r="H23">
        <f>C23*1</f>
        <v>4</v>
      </c>
      <c r="I23">
        <f>E23*-1</f>
        <v>3.37</v>
      </c>
    </row>
    <row r="24" spans="1:9" x14ac:dyDescent="0.35">
      <c r="A24" t="s">
        <v>195</v>
      </c>
      <c r="B24" t="s">
        <v>196</v>
      </c>
      <c r="C24" t="s">
        <v>73</v>
      </c>
      <c r="D24" t="s">
        <v>197</v>
      </c>
      <c r="E24" t="s">
        <v>198</v>
      </c>
      <c r="F24" t="s">
        <v>107</v>
      </c>
      <c r="G24" t="s">
        <v>199</v>
      </c>
      <c r="H24">
        <f>C24*1</f>
        <v>5</v>
      </c>
      <c r="I24">
        <f>E24*-1</f>
        <v>3.38</v>
      </c>
    </row>
    <row r="25" spans="1:9" x14ac:dyDescent="0.35">
      <c r="A25" t="s">
        <v>205</v>
      </c>
      <c r="B25" t="s">
        <v>206</v>
      </c>
      <c r="C25" t="s">
        <v>10</v>
      </c>
      <c r="D25" t="s">
        <v>207</v>
      </c>
      <c r="E25" t="s">
        <v>208</v>
      </c>
      <c r="F25" t="s">
        <v>209</v>
      </c>
      <c r="G25" t="s">
        <v>209</v>
      </c>
      <c r="H25">
        <f>C25*1</f>
        <v>2</v>
      </c>
      <c r="I25">
        <f>E25*-1</f>
        <v>3.64</v>
      </c>
    </row>
    <row r="26" spans="1:9" x14ac:dyDescent="0.35">
      <c r="A26" t="s">
        <v>71</v>
      </c>
      <c r="B26" t="s">
        <v>72</v>
      </c>
      <c r="C26" t="s">
        <v>73</v>
      </c>
      <c r="D26" t="s">
        <v>74</v>
      </c>
      <c r="E26" t="s">
        <v>75</v>
      </c>
      <c r="F26" t="s">
        <v>43</v>
      </c>
      <c r="G26" t="s">
        <v>76</v>
      </c>
      <c r="H26">
        <f>C26*1</f>
        <v>5</v>
      </c>
      <c r="I26">
        <f>E26*-1</f>
        <v>3.66</v>
      </c>
    </row>
    <row r="27" spans="1:9" x14ac:dyDescent="0.35">
      <c r="A27" t="s">
        <v>234</v>
      </c>
      <c r="B27" t="s">
        <v>235</v>
      </c>
      <c r="C27" t="s">
        <v>34</v>
      </c>
      <c r="D27" t="s">
        <v>236</v>
      </c>
      <c r="E27" t="s">
        <v>237</v>
      </c>
      <c r="F27" t="s">
        <v>238</v>
      </c>
      <c r="G27" t="s">
        <v>79</v>
      </c>
      <c r="H27">
        <f>C27*1</f>
        <v>3</v>
      </c>
      <c r="I27">
        <f>E27*-1</f>
        <v>3.79</v>
      </c>
    </row>
    <row r="28" spans="1:9" x14ac:dyDescent="0.35">
      <c r="A28" t="s">
        <v>200</v>
      </c>
      <c r="B28" t="s">
        <v>201</v>
      </c>
      <c r="C28" t="s">
        <v>34</v>
      </c>
      <c r="D28" t="s">
        <v>202</v>
      </c>
      <c r="E28" t="s">
        <v>203</v>
      </c>
      <c r="F28" t="s">
        <v>204</v>
      </c>
      <c r="G28" t="s">
        <v>90</v>
      </c>
      <c r="H28">
        <f>C28*1</f>
        <v>3</v>
      </c>
      <c r="I28">
        <f>E28*-1</f>
        <v>3.92</v>
      </c>
    </row>
    <row r="29" spans="1:9" x14ac:dyDescent="0.35">
      <c r="A29" t="s">
        <v>130</v>
      </c>
      <c r="B29" t="s">
        <v>131</v>
      </c>
      <c r="C29" t="s">
        <v>104</v>
      </c>
      <c r="D29" t="s">
        <v>101</v>
      </c>
      <c r="E29" t="s">
        <v>132</v>
      </c>
      <c r="F29" t="s">
        <v>133</v>
      </c>
      <c r="G29" t="s">
        <v>134</v>
      </c>
      <c r="H29">
        <f>C29*1</f>
        <v>6</v>
      </c>
      <c r="I29">
        <f>E29*-1</f>
        <v>4.03</v>
      </c>
    </row>
    <row r="30" spans="1:9" x14ac:dyDescent="0.35">
      <c r="A30" t="s">
        <v>102</v>
      </c>
      <c r="B30" t="s">
        <v>103</v>
      </c>
      <c r="C30" t="s">
        <v>104</v>
      </c>
      <c r="D30" t="s">
        <v>105</v>
      </c>
      <c r="E30" t="s">
        <v>106</v>
      </c>
      <c r="F30" t="s">
        <v>107</v>
      </c>
      <c r="G30" t="s">
        <v>108</v>
      </c>
      <c r="H30">
        <f>C30*1</f>
        <v>6</v>
      </c>
      <c r="I30">
        <f>E30*-1</f>
        <v>4.05</v>
      </c>
    </row>
    <row r="31" spans="1:9" x14ac:dyDescent="0.35">
      <c r="A31" t="s">
        <v>148</v>
      </c>
      <c r="B31" t="s">
        <v>149</v>
      </c>
      <c r="C31" t="s">
        <v>118</v>
      </c>
      <c r="D31" t="s">
        <v>150</v>
      </c>
      <c r="E31" t="s">
        <v>151</v>
      </c>
      <c r="F31" t="s">
        <v>152</v>
      </c>
      <c r="G31" t="s">
        <v>153</v>
      </c>
      <c r="H31">
        <f>C31*1</f>
        <v>4</v>
      </c>
      <c r="I31">
        <f>E31*-1</f>
        <v>4.1399999999999997</v>
      </c>
    </row>
    <row r="32" spans="1:9" x14ac:dyDescent="0.35">
      <c r="A32" t="s">
        <v>144</v>
      </c>
      <c r="B32" t="s">
        <v>145</v>
      </c>
      <c r="C32" t="s">
        <v>10</v>
      </c>
      <c r="D32" t="s">
        <v>68</v>
      </c>
      <c r="E32" t="s">
        <v>146</v>
      </c>
      <c r="F32" t="s">
        <v>147</v>
      </c>
      <c r="G32" t="s">
        <v>147</v>
      </c>
      <c r="H32">
        <f>C32*1</f>
        <v>2</v>
      </c>
      <c r="I32">
        <f>E32*-1</f>
        <v>4.17</v>
      </c>
    </row>
    <row r="33" spans="1:9" x14ac:dyDescent="0.35">
      <c r="A33" t="s">
        <v>50</v>
      </c>
      <c r="B33" t="s">
        <v>51</v>
      </c>
      <c r="C33" t="s">
        <v>52</v>
      </c>
      <c r="D33" t="s">
        <v>53</v>
      </c>
      <c r="E33" t="s">
        <v>54</v>
      </c>
      <c r="F33" t="s">
        <v>55</v>
      </c>
      <c r="G33" t="s">
        <v>56</v>
      </c>
      <c r="H33">
        <f>C33*1</f>
        <v>8</v>
      </c>
      <c r="I33">
        <f>E33*-1</f>
        <v>4.42</v>
      </c>
    </row>
    <row r="34" spans="1:9" x14ac:dyDescent="0.35">
      <c r="A34" t="s">
        <v>219</v>
      </c>
      <c r="B34" t="s">
        <v>220</v>
      </c>
      <c r="C34" t="s">
        <v>118</v>
      </c>
      <c r="D34" t="s">
        <v>221</v>
      </c>
      <c r="E34" t="s">
        <v>222</v>
      </c>
      <c r="F34" t="s">
        <v>81</v>
      </c>
      <c r="G34" t="s">
        <v>223</v>
      </c>
      <c r="H34">
        <f>C34*1</f>
        <v>4</v>
      </c>
      <c r="I34">
        <f>E34*-1</f>
        <v>4.47</v>
      </c>
    </row>
    <row r="35" spans="1:9" x14ac:dyDescent="0.35">
      <c r="A35" t="s">
        <v>154</v>
      </c>
      <c r="B35" t="s">
        <v>155</v>
      </c>
      <c r="C35" t="s">
        <v>52</v>
      </c>
      <c r="D35" t="s">
        <v>156</v>
      </c>
      <c r="E35" t="s">
        <v>157</v>
      </c>
      <c r="F35" t="s">
        <v>158</v>
      </c>
      <c r="G35" t="s">
        <v>134</v>
      </c>
      <c r="H35">
        <f>C35*1</f>
        <v>8</v>
      </c>
      <c r="I35">
        <f>E35*-1</f>
        <v>4.66</v>
      </c>
    </row>
    <row r="36" spans="1:9" x14ac:dyDescent="0.35">
      <c r="A36" t="s">
        <v>32</v>
      </c>
      <c r="B36" t="s">
        <v>33</v>
      </c>
      <c r="C36" t="s">
        <v>34</v>
      </c>
      <c r="D36" t="s">
        <v>35</v>
      </c>
      <c r="E36" t="s">
        <v>36</v>
      </c>
      <c r="F36" t="s">
        <v>37</v>
      </c>
      <c r="G36" t="s">
        <v>38</v>
      </c>
      <c r="H36">
        <f>C36*1</f>
        <v>3</v>
      </c>
      <c r="I36">
        <f>E36*-1</f>
        <v>4.79</v>
      </c>
    </row>
    <row r="37" spans="1:9" x14ac:dyDescent="0.35">
      <c r="A37" t="s">
        <v>215</v>
      </c>
      <c r="B37" t="s">
        <v>216</v>
      </c>
      <c r="C37" t="s">
        <v>73</v>
      </c>
      <c r="D37" t="s">
        <v>217</v>
      </c>
      <c r="E37" t="s">
        <v>218</v>
      </c>
      <c r="F37" t="s">
        <v>139</v>
      </c>
      <c r="G37" t="s">
        <v>44</v>
      </c>
      <c r="H37">
        <f>C37*1</f>
        <v>5</v>
      </c>
      <c r="I37">
        <f>E37*-1</f>
        <v>4.8499999999999996</v>
      </c>
    </row>
    <row r="38" spans="1:9" x14ac:dyDescent="0.35">
      <c r="A38" t="s">
        <v>159</v>
      </c>
      <c r="B38" t="s">
        <v>160</v>
      </c>
      <c r="C38" t="s">
        <v>73</v>
      </c>
      <c r="D38" t="s">
        <v>161</v>
      </c>
      <c r="E38" t="s">
        <v>162</v>
      </c>
      <c r="F38" t="s">
        <v>163</v>
      </c>
      <c r="G38" t="s">
        <v>164</v>
      </c>
      <c r="H38">
        <f>C38*1</f>
        <v>5</v>
      </c>
      <c r="I38">
        <f>E38*-1</f>
        <v>4.8899999999999997</v>
      </c>
    </row>
    <row r="39" spans="1:9" x14ac:dyDescent="0.35">
      <c r="A39" t="s">
        <v>122</v>
      </c>
      <c r="B39" t="s">
        <v>123</v>
      </c>
      <c r="C39" t="s">
        <v>73</v>
      </c>
      <c r="D39" t="s">
        <v>124</v>
      </c>
      <c r="E39" t="s">
        <v>125</v>
      </c>
      <c r="F39" t="s">
        <v>13</v>
      </c>
      <c r="G39" t="s">
        <v>126</v>
      </c>
      <c r="H39">
        <f>C39*1</f>
        <v>5</v>
      </c>
      <c r="I39">
        <f>E39*-1</f>
        <v>5.0599999999999996</v>
      </c>
    </row>
    <row r="40" spans="1:9" x14ac:dyDescent="0.35">
      <c r="A40" t="s">
        <v>92</v>
      </c>
      <c r="B40" t="s">
        <v>93</v>
      </c>
      <c r="C40" t="s">
        <v>34</v>
      </c>
      <c r="D40" t="s">
        <v>94</v>
      </c>
      <c r="E40" t="s">
        <v>95</v>
      </c>
      <c r="F40" t="s">
        <v>96</v>
      </c>
      <c r="G40" t="s">
        <v>38</v>
      </c>
      <c r="H40">
        <f>C40*1</f>
        <v>3</v>
      </c>
      <c r="I40">
        <f>E40*-1</f>
        <v>5.31</v>
      </c>
    </row>
    <row r="41" spans="1:9" x14ac:dyDescent="0.35">
      <c r="A41" t="s">
        <v>167</v>
      </c>
      <c r="B41" t="s">
        <v>168</v>
      </c>
      <c r="C41" t="s">
        <v>23</v>
      </c>
      <c r="D41" t="s">
        <v>169</v>
      </c>
      <c r="E41" t="s">
        <v>170</v>
      </c>
      <c r="F41" t="s">
        <v>61</v>
      </c>
      <c r="G41" t="s">
        <v>171</v>
      </c>
      <c r="H41">
        <f>C41*1</f>
        <v>7</v>
      </c>
      <c r="I41">
        <f>E41*-1</f>
        <v>6.2</v>
      </c>
    </row>
    <row r="42" spans="1:9" x14ac:dyDescent="0.35">
      <c r="A42" t="s">
        <v>57</v>
      </c>
      <c r="B42" t="s">
        <v>58</v>
      </c>
      <c r="C42" t="s">
        <v>23</v>
      </c>
      <c r="D42" t="s">
        <v>59</v>
      </c>
      <c r="E42" t="s">
        <v>60</v>
      </c>
      <c r="F42" t="s">
        <v>61</v>
      </c>
      <c r="G42" t="s">
        <v>44</v>
      </c>
      <c r="H42">
        <f>C42*1</f>
        <v>7</v>
      </c>
      <c r="I42">
        <f>E42*-1</f>
        <v>6.26</v>
      </c>
    </row>
    <row r="43" spans="1:9" x14ac:dyDescent="0.35">
      <c r="A43" t="s">
        <v>185</v>
      </c>
      <c r="B43" t="s">
        <v>186</v>
      </c>
      <c r="C43" t="s">
        <v>73</v>
      </c>
      <c r="D43" t="s">
        <v>120</v>
      </c>
      <c r="E43" t="s">
        <v>187</v>
      </c>
      <c r="F43" t="s">
        <v>53</v>
      </c>
      <c r="G43" t="s">
        <v>188</v>
      </c>
      <c r="H43">
        <f>C43*1</f>
        <v>5</v>
      </c>
      <c r="I43">
        <f>E43*-1</f>
        <v>6.58</v>
      </c>
    </row>
    <row r="44" spans="1:9" x14ac:dyDescent="0.35">
      <c r="A44" t="s">
        <v>189</v>
      </c>
      <c r="B44" t="s">
        <v>190</v>
      </c>
      <c r="C44" t="s">
        <v>118</v>
      </c>
      <c r="D44" t="s">
        <v>191</v>
      </c>
      <c r="E44" t="s">
        <v>192</v>
      </c>
      <c r="F44" t="s">
        <v>193</v>
      </c>
      <c r="G44" t="s">
        <v>194</v>
      </c>
      <c r="H44">
        <f>C44*1</f>
        <v>4</v>
      </c>
      <c r="I44">
        <f>E44*-1</f>
        <v>6.91</v>
      </c>
    </row>
    <row r="45" spans="1:9" x14ac:dyDescent="0.35">
      <c r="A45" t="s">
        <v>21</v>
      </c>
      <c r="B45" t="s">
        <v>22</v>
      </c>
      <c r="C45" t="s">
        <v>23</v>
      </c>
      <c r="D45" t="s">
        <v>24</v>
      </c>
      <c r="E45" t="s">
        <v>25</v>
      </c>
      <c r="F45" t="s">
        <v>26</v>
      </c>
      <c r="G45" t="s">
        <v>27</v>
      </c>
      <c r="H45">
        <f>C45*1</f>
        <v>7</v>
      </c>
      <c r="I45">
        <f>E45*-1</f>
        <v>7.2</v>
      </c>
    </row>
    <row r="46" spans="1:9" x14ac:dyDescent="0.35">
      <c r="A46" t="s">
        <v>97</v>
      </c>
      <c r="B46" t="s">
        <v>98</v>
      </c>
      <c r="C46" t="s">
        <v>23</v>
      </c>
      <c r="D46" t="s">
        <v>99</v>
      </c>
      <c r="E46" t="s">
        <v>100</v>
      </c>
      <c r="F46" t="s">
        <v>101</v>
      </c>
      <c r="G46" t="s">
        <v>101</v>
      </c>
      <c r="H46">
        <f>C46*1</f>
        <v>7</v>
      </c>
      <c r="I46">
        <f>E46*-1</f>
        <v>8.1999999999999993</v>
      </c>
    </row>
    <row r="47" spans="1:9" x14ac:dyDescent="0.35">
      <c r="A47" t="s">
        <v>109</v>
      </c>
      <c r="B47" t="s">
        <v>110</v>
      </c>
      <c r="C47" t="s">
        <v>111</v>
      </c>
      <c r="D47" t="s">
        <v>112</v>
      </c>
      <c r="E47" t="s">
        <v>113</v>
      </c>
      <c r="F47" t="s">
        <v>114</v>
      </c>
      <c r="G47" t="s">
        <v>115</v>
      </c>
      <c r="H47">
        <f>C47*1</f>
        <v>13</v>
      </c>
      <c r="I47">
        <f>E47*-1</f>
        <v>11.67</v>
      </c>
    </row>
    <row r="48" spans="1:9" x14ac:dyDescent="0.35">
      <c r="A48" t="s">
        <v>178</v>
      </c>
      <c r="B48" t="s">
        <v>179</v>
      </c>
      <c r="C48" t="s">
        <v>180</v>
      </c>
      <c r="D48" t="s">
        <v>181</v>
      </c>
      <c r="E48" t="s">
        <v>182</v>
      </c>
      <c r="F48" t="s">
        <v>41</v>
      </c>
      <c r="G48" t="s">
        <v>70</v>
      </c>
      <c r="H48">
        <f>C48*1</f>
        <v>10</v>
      </c>
      <c r="I48">
        <f>E48*-1</f>
        <v>13.57</v>
      </c>
    </row>
    <row r="49" spans="1:9" x14ac:dyDescent="0.35">
      <c r="A49" t="s">
        <v>14</v>
      </c>
      <c r="B49" t="s">
        <v>15</v>
      </c>
      <c r="C49" t="s">
        <v>16</v>
      </c>
      <c r="D49" t="s">
        <v>17</v>
      </c>
      <c r="E49" t="s">
        <v>18</v>
      </c>
      <c r="F49" t="s">
        <v>19</v>
      </c>
      <c r="G49" t="s">
        <v>20</v>
      </c>
      <c r="H49">
        <f>C49*1</f>
        <v>17</v>
      </c>
      <c r="I49">
        <f>E49*-1</f>
        <v>36.619999999999997</v>
      </c>
    </row>
  </sheetData>
  <sortState xmlns:xlrd2="http://schemas.microsoft.com/office/spreadsheetml/2017/richdata2" ref="A3:I50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C3D55-1235-456E-B38D-38E72D45066A}">
  <dimension ref="A1:K58"/>
  <sheetViews>
    <sheetView topLeftCell="A46" workbookViewId="0">
      <selection activeCell="H55" sqref="H55"/>
    </sheetView>
  </sheetViews>
  <sheetFormatPr defaultRowHeight="14.5" x14ac:dyDescent="0.35"/>
  <sheetData>
    <row r="1" spans="1:11" x14ac:dyDescent="0.35">
      <c r="A1" t="s">
        <v>240</v>
      </c>
      <c r="B1" t="s">
        <v>241</v>
      </c>
      <c r="C1" t="s">
        <v>242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J1" t="s">
        <v>248</v>
      </c>
      <c r="K1">
        <f>COUNT(C2:C48)</f>
        <v>47</v>
      </c>
    </row>
    <row r="2" spans="1:11" x14ac:dyDescent="0.35">
      <c r="A2">
        <v>1</v>
      </c>
      <c r="B2" t="s">
        <v>28</v>
      </c>
      <c r="C2">
        <v>1</v>
      </c>
      <c r="D2">
        <f t="shared" ref="D2:D48" si="0">LOG(C2)</f>
        <v>0</v>
      </c>
      <c r="E2">
        <f t="shared" ref="E2:E48" si="1">(D2-$K$3)^2</f>
        <v>0.29588541981195199</v>
      </c>
      <c r="F2">
        <f t="shared" ref="F2:F48" si="2">(D2-$K$3)^3</f>
        <v>-0.16094791233017527</v>
      </c>
      <c r="G2">
        <f t="shared" ref="G2:G48" si="3">($K$1+1)/A2</f>
        <v>48</v>
      </c>
      <c r="H2">
        <f t="shared" ref="H2:H48" si="4">1/G2</f>
        <v>2.0833333333333332E-2</v>
      </c>
      <c r="J2" t="s">
        <v>249</v>
      </c>
      <c r="K2">
        <f>AVERAGE(C2:C48)</f>
        <v>4.3617021276595747</v>
      </c>
    </row>
    <row r="3" spans="1:11" x14ac:dyDescent="0.35">
      <c r="A3">
        <v>2</v>
      </c>
      <c r="B3" t="s">
        <v>165</v>
      </c>
      <c r="C3">
        <v>1</v>
      </c>
      <c r="D3">
        <f t="shared" si="0"/>
        <v>0</v>
      </c>
      <c r="E3">
        <f t="shared" si="1"/>
        <v>0.29588541981195199</v>
      </c>
      <c r="F3">
        <f t="shared" si="2"/>
        <v>-0.16094791233017527</v>
      </c>
      <c r="G3">
        <f t="shared" si="3"/>
        <v>24</v>
      </c>
      <c r="H3">
        <f t="shared" si="4"/>
        <v>4.1666666666666664E-2</v>
      </c>
      <c r="J3" t="s">
        <v>250</v>
      </c>
      <c r="K3">
        <f>AVERAGE(D2:D48)</f>
        <v>0.54395350886996952</v>
      </c>
    </row>
    <row r="4" spans="1:11" x14ac:dyDescent="0.35">
      <c r="A4">
        <v>3</v>
      </c>
      <c r="B4" t="s">
        <v>183</v>
      </c>
      <c r="C4">
        <v>1</v>
      </c>
      <c r="D4">
        <f t="shared" si="0"/>
        <v>0</v>
      </c>
      <c r="E4">
        <f t="shared" si="1"/>
        <v>0.29588541981195199</v>
      </c>
      <c r="F4">
        <f t="shared" si="2"/>
        <v>-0.16094791233017527</v>
      </c>
      <c r="G4">
        <f t="shared" si="3"/>
        <v>16</v>
      </c>
      <c r="H4">
        <f t="shared" si="4"/>
        <v>6.25E-2</v>
      </c>
      <c r="J4" t="s">
        <v>251</v>
      </c>
      <c r="K4">
        <f>SUM(E2:E48)</f>
        <v>3.9137166821186655</v>
      </c>
    </row>
    <row r="5" spans="1:11" x14ac:dyDescent="0.35">
      <c r="A5">
        <v>4</v>
      </c>
      <c r="B5" t="s">
        <v>228</v>
      </c>
      <c r="C5">
        <v>1</v>
      </c>
      <c r="D5">
        <f t="shared" si="0"/>
        <v>0</v>
      </c>
      <c r="E5">
        <f t="shared" si="1"/>
        <v>0.29588541981195199</v>
      </c>
      <c r="F5">
        <f t="shared" si="2"/>
        <v>-0.16094791233017527</v>
      </c>
      <c r="G5">
        <f t="shared" si="3"/>
        <v>12</v>
      </c>
      <c r="H5">
        <f t="shared" si="4"/>
        <v>8.3333333333333329E-2</v>
      </c>
      <c r="J5" t="s">
        <v>252</v>
      </c>
      <c r="K5">
        <f>SUM(F2:F48)</f>
        <v>6.3570940555172373E-2</v>
      </c>
    </row>
    <row r="6" spans="1:11" x14ac:dyDescent="0.35">
      <c r="A6">
        <v>5</v>
      </c>
      <c r="B6" t="s">
        <v>8</v>
      </c>
      <c r="C6">
        <v>2</v>
      </c>
      <c r="D6">
        <f t="shared" si="0"/>
        <v>0.3010299956639812</v>
      </c>
      <c r="E6">
        <f t="shared" si="1"/>
        <v>5.9011833268339982E-2</v>
      </c>
      <c r="F6">
        <f t="shared" si="2"/>
        <v>-1.4335361858271169E-2</v>
      </c>
      <c r="G6">
        <f t="shared" si="3"/>
        <v>9.6</v>
      </c>
      <c r="H6">
        <f t="shared" si="4"/>
        <v>0.10416666666666667</v>
      </c>
      <c r="J6" t="s">
        <v>253</v>
      </c>
      <c r="K6">
        <f>VAR(D2:D48)</f>
        <v>8.5080797437362424E-2</v>
      </c>
    </row>
    <row r="7" spans="1:11" x14ac:dyDescent="0.35">
      <c r="A7">
        <v>6</v>
      </c>
      <c r="B7" t="s">
        <v>45</v>
      </c>
      <c r="C7">
        <v>2</v>
      </c>
      <c r="D7">
        <f t="shared" si="0"/>
        <v>0.3010299956639812</v>
      </c>
      <c r="E7">
        <f t="shared" si="1"/>
        <v>5.9011833268339982E-2</v>
      </c>
      <c r="F7">
        <f t="shared" si="2"/>
        <v>-1.4335361858271169E-2</v>
      </c>
      <c r="G7">
        <f t="shared" si="3"/>
        <v>8</v>
      </c>
      <c r="H7">
        <f t="shared" si="4"/>
        <v>0.125</v>
      </c>
      <c r="J7" t="s">
        <v>254</v>
      </c>
      <c r="K7">
        <f>STDEV(D2:D48)</f>
        <v>0.29168612829094637</v>
      </c>
    </row>
    <row r="8" spans="1:11" x14ac:dyDescent="0.35">
      <c r="A8">
        <v>7</v>
      </c>
      <c r="B8" t="s">
        <v>62</v>
      </c>
      <c r="C8">
        <v>2</v>
      </c>
      <c r="D8">
        <f t="shared" si="0"/>
        <v>0.3010299956639812</v>
      </c>
      <c r="E8">
        <f t="shared" si="1"/>
        <v>5.9011833268339982E-2</v>
      </c>
      <c r="F8">
        <f t="shared" si="2"/>
        <v>-1.4335361858271169E-2</v>
      </c>
      <c r="G8">
        <f t="shared" si="3"/>
        <v>6.8571428571428568</v>
      </c>
      <c r="H8">
        <f t="shared" si="4"/>
        <v>0.14583333333333334</v>
      </c>
      <c r="J8" t="s">
        <v>255</v>
      </c>
      <c r="K8">
        <f>SKEW(D2:D48)</f>
        <v>5.8161931670834818E-2</v>
      </c>
    </row>
    <row r="9" spans="1:11" x14ac:dyDescent="0.35">
      <c r="A9">
        <v>8</v>
      </c>
      <c r="B9" t="s">
        <v>66</v>
      </c>
      <c r="C9">
        <v>2</v>
      </c>
      <c r="D9">
        <f t="shared" si="0"/>
        <v>0.3010299956639812</v>
      </c>
      <c r="E9">
        <f t="shared" si="1"/>
        <v>5.9011833268339982E-2</v>
      </c>
      <c r="F9">
        <f t="shared" si="2"/>
        <v>-1.4335361858271169E-2</v>
      </c>
      <c r="G9">
        <f t="shared" si="3"/>
        <v>6</v>
      </c>
      <c r="H9">
        <f t="shared" si="4"/>
        <v>0.16666666666666666</v>
      </c>
      <c r="J9" t="s">
        <v>256</v>
      </c>
      <c r="K9">
        <v>0</v>
      </c>
    </row>
    <row r="10" spans="1:11" x14ac:dyDescent="0.35">
      <c r="A10">
        <v>9</v>
      </c>
      <c r="B10" t="s">
        <v>77</v>
      </c>
      <c r="C10">
        <v>2</v>
      </c>
      <c r="D10">
        <f t="shared" si="0"/>
        <v>0.3010299956639812</v>
      </c>
      <c r="E10">
        <f t="shared" si="1"/>
        <v>5.9011833268339982E-2</v>
      </c>
      <c r="F10">
        <f t="shared" si="2"/>
        <v>-1.4335361858271169E-2</v>
      </c>
      <c r="G10">
        <f t="shared" si="3"/>
        <v>5.333333333333333</v>
      </c>
      <c r="H10">
        <f t="shared" si="4"/>
        <v>0.1875</v>
      </c>
      <c r="J10" t="s">
        <v>257</v>
      </c>
      <c r="K10">
        <v>0.1</v>
      </c>
    </row>
    <row r="11" spans="1:11" x14ac:dyDescent="0.35">
      <c r="A11">
        <v>10</v>
      </c>
      <c r="B11" t="s">
        <v>88</v>
      </c>
      <c r="C11">
        <v>2</v>
      </c>
      <c r="D11">
        <f t="shared" si="0"/>
        <v>0.3010299956639812</v>
      </c>
      <c r="E11">
        <f t="shared" si="1"/>
        <v>5.9011833268339982E-2</v>
      </c>
      <c r="F11">
        <f t="shared" si="2"/>
        <v>-1.4335361858271169E-2</v>
      </c>
      <c r="G11">
        <f t="shared" si="3"/>
        <v>4.8</v>
      </c>
      <c r="H11">
        <f t="shared" si="4"/>
        <v>0.20833333333333334</v>
      </c>
    </row>
    <row r="12" spans="1:11" x14ac:dyDescent="0.35">
      <c r="A12">
        <v>11</v>
      </c>
      <c r="B12" t="s">
        <v>127</v>
      </c>
      <c r="C12">
        <v>2</v>
      </c>
      <c r="D12">
        <f t="shared" si="0"/>
        <v>0.3010299956639812</v>
      </c>
      <c r="E12">
        <f t="shared" si="1"/>
        <v>5.9011833268339982E-2</v>
      </c>
      <c r="F12">
        <f t="shared" si="2"/>
        <v>-1.4335361858271169E-2</v>
      </c>
      <c r="G12">
        <f t="shared" si="3"/>
        <v>4.3636363636363633</v>
      </c>
      <c r="H12">
        <f t="shared" si="4"/>
        <v>0.22916666666666669</v>
      </c>
    </row>
    <row r="13" spans="1:11" x14ac:dyDescent="0.35">
      <c r="A13">
        <v>12</v>
      </c>
      <c r="B13" t="s">
        <v>144</v>
      </c>
      <c r="C13">
        <v>2</v>
      </c>
      <c r="D13">
        <f t="shared" si="0"/>
        <v>0.3010299956639812</v>
      </c>
      <c r="E13">
        <f t="shared" si="1"/>
        <v>5.9011833268339982E-2</v>
      </c>
      <c r="F13">
        <f t="shared" si="2"/>
        <v>-1.4335361858271169E-2</v>
      </c>
      <c r="G13">
        <f t="shared" si="3"/>
        <v>4</v>
      </c>
      <c r="H13">
        <f t="shared" si="4"/>
        <v>0.25</v>
      </c>
    </row>
    <row r="14" spans="1:11" x14ac:dyDescent="0.35">
      <c r="A14">
        <v>13</v>
      </c>
      <c r="B14" t="s">
        <v>172</v>
      </c>
      <c r="C14">
        <v>2</v>
      </c>
      <c r="D14">
        <f t="shared" si="0"/>
        <v>0.3010299956639812</v>
      </c>
      <c r="E14">
        <f t="shared" si="1"/>
        <v>5.9011833268339982E-2</v>
      </c>
      <c r="F14">
        <f t="shared" si="2"/>
        <v>-1.4335361858271169E-2</v>
      </c>
      <c r="G14">
        <f t="shared" si="3"/>
        <v>3.6923076923076925</v>
      </c>
      <c r="H14">
        <f t="shared" si="4"/>
        <v>0.27083333333333331</v>
      </c>
    </row>
    <row r="15" spans="1:11" x14ac:dyDescent="0.35">
      <c r="A15">
        <v>14</v>
      </c>
      <c r="B15" t="s">
        <v>175</v>
      </c>
      <c r="C15">
        <v>2</v>
      </c>
      <c r="D15">
        <f t="shared" si="0"/>
        <v>0.3010299956639812</v>
      </c>
      <c r="E15">
        <f t="shared" si="1"/>
        <v>5.9011833268339982E-2</v>
      </c>
      <c r="F15">
        <f t="shared" si="2"/>
        <v>-1.4335361858271169E-2</v>
      </c>
      <c r="G15">
        <f t="shared" si="3"/>
        <v>3.4285714285714284</v>
      </c>
      <c r="H15">
        <f t="shared" si="4"/>
        <v>0.29166666666666669</v>
      </c>
    </row>
    <row r="16" spans="1:11" x14ac:dyDescent="0.35">
      <c r="A16">
        <v>15</v>
      </c>
      <c r="B16" t="s">
        <v>205</v>
      </c>
      <c r="C16">
        <v>2</v>
      </c>
      <c r="D16">
        <f t="shared" si="0"/>
        <v>0.3010299956639812</v>
      </c>
      <c r="E16">
        <f t="shared" si="1"/>
        <v>5.9011833268339982E-2</v>
      </c>
      <c r="F16">
        <f t="shared" si="2"/>
        <v>-1.4335361858271169E-2</v>
      </c>
      <c r="G16">
        <f t="shared" si="3"/>
        <v>3.2</v>
      </c>
      <c r="H16">
        <f t="shared" si="4"/>
        <v>0.3125</v>
      </c>
    </row>
    <row r="17" spans="1:8" x14ac:dyDescent="0.35">
      <c r="A17">
        <v>16</v>
      </c>
      <c r="B17" t="s">
        <v>231</v>
      </c>
      <c r="C17">
        <v>2</v>
      </c>
      <c r="D17">
        <f t="shared" si="0"/>
        <v>0.3010299956639812</v>
      </c>
      <c r="E17">
        <f t="shared" si="1"/>
        <v>5.9011833268339982E-2</v>
      </c>
      <c r="F17">
        <f t="shared" si="2"/>
        <v>-1.4335361858271169E-2</v>
      </c>
      <c r="G17">
        <f t="shared" si="3"/>
        <v>3</v>
      </c>
      <c r="H17">
        <f t="shared" si="4"/>
        <v>0.33333333333333331</v>
      </c>
    </row>
    <row r="18" spans="1:8" x14ac:dyDescent="0.35">
      <c r="A18">
        <v>17</v>
      </c>
      <c r="B18" t="s">
        <v>32</v>
      </c>
      <c r="C18">
        <v>3</v>
      </c>
      <c r="D18">
        <f t="shared" si="0"/>
        <v>0.47712125471966244</v>
      </c>
      <c r="E18">
        <f t="shared" si="1"/>
        <v>4.466550194811238E-3</v>
      </c>
      <c r="F18">
        <f t="shared" si="2"/>
        <v>-2.9850961779472827E-4</v>
      </c>
      <c r="G18">
        <f t="shared" si="3"/>
        <v>2.8235294117647061</v>
      </c>
      <c r="H18">
        <f t="shared" si="4"/>
        <v>0.35416666666666663</v>
      </c>
    </row>
    <row r="19" spans="1:8" x14ac:dyDescent="0.35">
      <c r="A19">
        <v>18</v>
      </c>
      <c r="B19" t="s">
        <v>39</v>
      </c>
      <c r="C19">
        <v>3</v>
      </c>
      <c r="D19">
        <f t="shared" si="0"/>
        <v>0.47712125471966244</v>
      </c>
      <c r="E19">
        <f t="shared" si="1"/>
        <v>4.466550194811238E-3</v>
      </c>
      <c r="F19">
        <f t="shared" si="2"/>
        <v>-2.9850961779472827E-4</v>
      </c>
      <c r="G19">
        <f t="shared" si="3"/>
        <v>2.6666666666666665</v>
      </c>
      <c r="H19">
        <f t="shared" si="4"/>
        <v>0.375</v>
      </c>
    </row>
    <row r="20" spans="1:8" x14ac:dyDescent="0.35">
      <c r="A20">
        <v>19</v>
      </c>
      <c r="B20" t="s">
        <v>82</v>
      </c>
      <c r="C20">
        <v>3</v>
      </c>
      <c r="D20">
        <f t="shared" si="0"/>
        <v>0.47712125471966244</v>
      </c>
      <c r="E20">
        <f t="shared" si="1"/>
        <v>4.466550194811238E-3</v>
      </c>
      <c r="F20">
        <f t="shared" si="2"/>
        <v>-2.9850961779472827E-4</v>
      </c>
      <c r="G20">
        <f t="shared" si="3"/>
        <v>2.5263157894736841</v>
      </c>
      <c r="H20">
        <f t="shared" si="4"/>
        <v>0.39583333333333337</v>
      </c>
    </row>
    <row r="21" spans="1:8" x14ac:dyDescent="0.35">
      <c r="A21">
        <v>20</v>
      </c>
      <c r="B21" t="s">
        <v>92</v>
      </c>
      <c r="C21">
        <v>3</v>
      </c>
      <c r="D21">
        <f t="shared" si="0"/>
        <v>0.47712125471966244</v>
      </c>
      <c r="E21">
        <f t="shared" si="1"/>
        <v>4.466550194811238E-3</v>
      </c>
      <c r="F21">
        <f t="shared" si="2"/>
        <v>-2.9850961779472827E-4</v>
      </c>
      <c r="G21">
        <f t="shared" si="3"/>
        <v>2.4</v>
      </c>
      <c r="H21">
        <f t="shared" si="4"/>
        <v>0.41666666666666669</v>
      </c>
    </row>
    <row r="22" spans="1:8" x14ac:dyDescent="0.35">
      <c r="A22">
        <v>21</v>
      </c>
      <c r="B22" t="s">
        <v>140</v>
      </c>
      <c r="C22">
        <v>3</v>
      </c>
      <c r="D22">
        <f t="shared" si="0"/>
        <v>0.47712125471966244</v>
      </c>
      <c r="E22">
        <f t="shared" si="1"/>
        <v>4.466550194811238E-3</v>
      </c>
      <c r="F22">
        <f t="shared" si="2"/>
        <v>-2.9850961779472827E-4</v>
      </c>
      <c r="G22">
        <f t="shared" si="3"/>
        <v>2.2857142857142856</v>
      </c>
      <c r="H22">
        <f t="shared" si="4"/>
        <v>0.4375</v>
      </c>
    </row>
    <row r="23" spans="1:8" x14ac:dyDescent="0.35">
      <c r="A23">
        <v>22</v>
      </c>
      <c r="B23" t="s">
        <v>200</v>
      </c>
      <c r="C23">
        <v>3</v>
      </c>
      <c r="D23">
        <f t="shared" si="0"/>
        <v>0.47712125471966244</v>
      </c>
      <c r="E23">
        <f t="shared" si="1"/>
        <v>4.466550194811238E-3</v>
      </c>
      <c r="F23">
        <f t="shared" si="2"/>
        <v>-2.9850961779472827E-4</v>
      </c>
      <c r="G23">
        <f t="shared" si="3"/>
        <v>2.1818181818181817</v>
      </c>
      <c r="H23">
        <f t="shared" si="4"/>
        <v>0.45833333333333337</v>
      </c>
    </row>
    <row r="24" spans="1:8" x14ac:dyDescent="0.35">
      <c r="A24">
        <v>23</v>
      </c>
      <c r="B24" t="s">
        <v>224</v>
      </c>
      <c r="C24">
        <v>3</v>
      </c>
      <c r="D24">
        <f t="shared" si="0"/>
        <v>0.47712125471966244</v>
      </c>
      <c r="E24">
        <f t="shared" si="1"/>
        <v>4.466550194811238E-3</v>
      </c>
      <c r="F24">
        <f t="shared" si="2"/>
        <v>-2.9850961779472827E-4</v>
      </c>
      <c r="G24">
        <f t="shared" si="3"/>
        <v>2.0869565217391304</v>
      </c>
      <c r="H24">
        <f t="shared" si="4"/>
        <v>0.47916666666666669</v>
      </c>
    </row>
    <row r="25" spans="1:8" x14ac:dyDescent="0.35">
      <c r="A25">
        <v>24</v>
      </c>
      <c r="B25" t="s">
        <v>234</v>
      </c>
      <c r="C25">
        <v>3</v>
      </c>
      <c r="D25">
        <f t="shared" si="0"/>
        <v>0.47712125471966244</v>
      </c>
      <c r="E25">
        <f t="shared" si="1"/>
        <v>4.466550194811238E-3</v>
      </c>
      <c r="F25">
        <f t="shared" si="2"/>
        <v>-2.9850961779472827E-4</v>
      </c>
      <c r="G25">
        <f t="shared" si="3"/>
        <v>2</v>
      </c>
      <c r="H25">
        <f t="shared" si="4"/>
        <v>0.5</v>
      </c>
    </row>
    <row r="26" spans="1:8" x14ac:dyDescent="0.35">
      <c r="A26">
        <v>25</v>
      </c>
      <c r="B26" t="s">
        <v>116</v>
      </c>
      <c r="C26">
        <v>4</v>
      </c>
      <c r="D26">
        <f t="shared" si="0"/>
        <v>0.6020599913279624</v>
      </c>
      <c r="E26">
        <f t="shared" si="1"/>
        <v>3.3763633036410345E-3</v>
      </c>
      <c r="F26">
        <f t="shared" si="2"/>
        <v>1.9618859507482866E-4</v>
      </c>
      <c r="G26">
        <f t="shared" si="3"/>
        <v>1.92</v>
      </c>
      <c r="H26">
        <f t="shared" si="4"/>
        <v>0.52083333333333337</v>
      </c>
    </row>
    <row r="27" spans="1:8" x14ac:dyDescent="0.35">
      <c r="A27">
        <v>26</v>
      </c>
      <c r="B27" t="s">
        <v>135</v>
      </c>
      <c r="C27">
        <v>4</v>
      </c>
      <c r="D27">
        <f t="shared" si="0"/>
        <v>0.6020599913279624</v>
      </c>
      <c r="E27">
        <f t="shared" si="1"/>
        <v>3.3763633036410345E-3</v>
      </c>
      <c r="F27">
        <f t="shared" si="2"/>
        <v>1.9618859507482866E-4</v>
      </c>
      <c r="G27">
        <f t="shared" si="3"/>
        <v>1.8461538461538463</v>
      </c>
      <c r="H27">
        <f t="shared" si="4"/>
        <v>0.54166666666666663</v>
      </c>
    </row>
    <row r="28" spans="1:8" x14ac:dyDescent="0.35">
      <c r="A28">
        <v>27</v>
      </c>
      <c r="B28" t="s">
        <v>148</v>
      </c>
      <c r="C28">
        <v>4</v>
      </c>
      <c r="D28">
        <f t="shared" si="0"/>
        <v>0.6020599913279624</v>
      </c>
      <c r="E28">
        <f t="shared" si="1"/>
        <v>3.3763633036410345E-3</v>
      </c>
      <c r="F28">
        <f t="shared" si="2"/>
        <v>1.9618859507482866E-4</v>
      </c>
      <c r="G28">
        <f t="shared" si="3"/>
        <v>1.7777777777777777</v>
      </c>
      <c r="H28">
        <f t="shared" si="4"/>
        <v>0.5625</v>
      </c>
    </row>
    <row r="29" spans="1:8" x14ac:dyDescent="0.35">
      <c r="A29">
        <v>28</v>
      </c>
      <c r="B29" t="s">
        <v>189</v>
      </c>
      <c r="C29">
        <v>4</v>
      </c>
      <c r="D29">
        <f t="shared" si="0"/>
        <v>0.6020599913279624</v>
      </c>
      <c r="E29">
        <f t="shared" si="1"/>
        <v>3.3763633036410345E-3</v>
      </c>
      <c r="F29">
        <f t="shared" si="2"/>
        <v>1.9618859507482866E-4</v>
      </c>
      <c r="G29">
        <f t="shared" si="3"/>
        <v>1.7142857142857142</v>
      </c>
      <c r="H29">
        <f t="shared" si="4"/>
        <v>0.58333333333333337</v>
      </c>
    </row>
    <row r="30" spans="1:8" x14ac:dyDescent="0.35">
      <c r="A30">
        <v>29</v>
      </c>
      <c r="B30" t="s">
        <v>219</v>
      </c>
      <c r="C30">
        <v>4</v>
      </c>
      <c r="D30">
        <f t="shared" si="0"/>
        <v>0.6020599913279624</v>
      </c>
      <c r="E30">
        <f t="shared" si="1"/>
        <v>3.3763633036410345E-3</v>
      </c>
      <c r="F30">
        <f t="shared" si="2"/>
        <v>1.9618859507482866E-4</v>
      </c>
      <c r="G30">
        <f t="shared" si="3"/>
        <v>1.6551724137931034</v>
      </c>
      <c r="H30">
        <f t="shared" si="4"/>
        <v>0.60416666666666663</v>
      </c>
    </row>
    <row r="31" spans="1:8" x14ac:dyDescent="0.35">
      <c r="A31">
        <v>30</v>
      </c>
      <c r="B31" t="s">
        <v>71</v>
      </c>
      <c r="C31">
        <v>5</v>
      </c>
      <c r="D31">
        <f t="shared" si="0"/>
        <v>0.69897000433601886</v>
      </c>
      <c r="E31">
        <f t="shared" si="1"/>
        <v>2.4030113866575695E-2</v>
      </c>
      <c r="F31">
        <f t="shared" si="2"/>
        <v>3.7250640372466807E-3</v>
      </c>
      <c r="G31">
        <f t="shared" si="3"/>
        <v>1.6</v>
      </c>
      <c r="H31">
        <f t="shared" si="4"/>
        <v>0.625</v>
      </c>
    </row>
    <row r="32" spans="1:8" x14ac:dyDescent="0.35">
      <c r="A32">
        <v>31</v>
      </c>
      <c r="B32" t="s">
        <v>122</v>
      </c>
      <c r="C32">
        <v>5</v>
      </c>
      <c r="D32">
        <f t="shared" si="0"/>
        <v>0.69897000433601886</v>
      </c>
      <c r="E32">
        <f t="shared" si="1"/>
        <v>2.4030113866575695E-2</v>
      </c>
      <c r="F32">
        <f t="shared" si="2"/>
        <v>3.7250640372466807E-3</v>
      </c>
      <c r="G32">
        <f t="shared" si="3"/>
        <v>1.5483870967741935</v>
      </c>
      <c r="H32">
        <f t="shared" si="4"/>
        <v>0.64583333333333337</v>
      </c>
    </row>
    <row r="33" spans="1:8" x14ac:dyDescent="0.35">
      <c r="A33">
        <v>32</v>
      </c>
      <c r="B33" t="s">
        <v>159</v>
      </c>
      <c r="C33">
        <v>5</v>
      </c>
      <c r="D33">
        <f t="shared" si="0"/>
        <v>0.69897000433601886</v>
      </c>
      <c r="E33">
        <f t="shared" si="1"/>
        <v>2.4030113866575695E-2</v>
      </c>
      <c r="F33">
        <f t="shared" si="2"/>
        <v>3.7250640372466807E-3</v>
      </c>
      <c r="G33">
        <f t="shared" si="3"/>
        <v>1.5</v>
      </c>
      <c r="H33">
        <f t="shared" si="4"/>
        <v>0.66666666666666663</v>
      </c>
    </row>
    <row r="34" spans="1:8" x14ac:dyDescent="0.35">
      <c r="A34">
        <v>33</v>
      </c>
      <c r="B34" t="s">
        <v>185</v>
      </c>
      <c r="C34">
        <v>5</v>
      </c>
      <c r="D34">
        <f t="shared" si="0"/>
        <v>0.69897000433601886</v>
      </c>
      <c r="E34">
        <f t="shared" si="1"/>
        <v>2.4030113866575695E-2</v>
      </c>
      <c r="F34">
        <f t="shared" si="2"/>
        <v>3.7250640372466807E-3</v>
      </c>
      <c r="G34">
        <f t="shared" si="3"/>
        <v>1.4545454545454546</v>
      </c>
      <c r="H34">
        <f t="shared" si="4"/>
        <v>0.6875</v>
      </c>
    </row>
    <row r="35" spans="1:8" x14ac:dyDescent="0.35">
      <c r="A35">
        <v>34</v>
      </c>
      <c r="B35" t="s">
        <v>195</v>
      </c>
      <c r="C35">
        <v>5</v>
      </c>
      <c r="D35">
        <f t="shared" si="0"/>
        <v>0.69897000433601886</v>
      </c>
      <c r="E35">
        <f t="shared" si="1"/>
        <v>2.4030113866575695E-2</v>
      </c>
      <c r="F35">
        <f t="shared" si="2"/>
        <v>3.7250640372466807E-3</v>
      </c>
      <c r="G35">
        <f t="shared" si="3"/>
        <v>1.411764705882353</v>
      </c>
      <c r="H35">
        <f t="shared" si="4"/>
        <v>0.70833333333333326</v>
      </c>
    </row>
    <row r="36" spans="1:8" x14ac:dyDescent="0.35">
      <c r="A36">
        <v>35</v>
      </c>
      <c r="B36" t="s">
        <v>215</v>
      </c>
      <c r="C36">
        <v>5</v>
      </c>
      <c r="D36">
        <f t="shared" si="0"/>
        <v>0.69897000433601886</v>
      </c>
      <c r="E36">
        <f t="shared" si="1"/>
        <v>2.4030113866575695E-2</v>
      </c>
      <c r="F36">
        <f t="shared" si="2"/>
        <v>3.7250640372466807E-3</v>
      </c>
      <c r="G36">
        <f t="shared" si="3"/>
        <v>1.3714285714285714</v>
      </c>
      <c r="H36">
        <f t="shared" si="4"/>
        <v>0.72916666666666663</v>
      </c>
    </row>
    <row r="37" spans="1:8" x14ac:dyDescent="0.35">
      <c r="A37">
        <v>36</v>
      </c>
      <c r="B37" t="s">
        <v>102</v>
      </c>
      <c r="C37">
        <v>6</v>
      </c>
      <c r="D37">
        <f t="shared" si="0"/>
        <v>0.77815125038364363</v>
      </c>
      <c r="E37">
        <f t="shared" si="1"/>
        <v>5.4848582130105718E-2</v>
      </c>
      <c r="F37">
        <f t="shared" si="2"/>
        <v>1.2845414060098025E-2</v>
      </c>
      <c r="G37">
        <f t="shared" si="3"/>
        <v>1.3333333333333333</v>
      </c>
      <c r="H37">
        <f t="shared" si="4"/>
        <v>0.75</v>
      </c>
    </row>
    <row r="38" spans="1:8" x14ac:dyDescent="0.35">
      <c r="A38">
        <v>37</v>
      </c>
      <c r="B38" t="s">
        <v>130</v>
      </c>
      <c r="C38">
        <v>6</v>
      </c>
      <c r="D38">
        <f t="shared" si="0"/>
        <v>0.77815125038364363</v>
      </c>
      <c r="E38">
        <f t="shared" si="1"/>
        <v>5.4848582130105718E-2</v>
      </c>
      <c r="F38">
        <f t="shared" si="2"/>
        <v>1.2845414060098025E-2</v>
      </c>
      <c r="G38">
        <f t="shared" si="3"/>
        <v>1.2972972972972974</v>
      </c>
      <c r="H38">
        <f t="shared" si="4"/>
        <v>0.77083333333333326</v>
      </c>
    </row>
    <row r="39" spans="1:8" x14ac:dyDescent="0.35">
      <c r="A39">
        <v>38</v>
      </c>
      <c r="B39" t="s">
        <v>21</v>
      </c>
      <c r="C39">
        <v>7</v>
      </c>
      <c r="D39">
        <f t="shared" si="0"/>
        <v>0.84509804001425681</v>
      </c>
      <c r="E39">
        <f t="shared" si="1"/>
        <v>9.0688028638112622E-2</v>
      </c>
      <c r="F39">
        <f t="shared" si="2"/>
        <v>2.7310203864624124E-2</v>
      </c>
      <c r="G39">
        <f t="shared" si="3"/>
        <v>1.263157894736842</v>
      </c>
      <c r="H39">
        <f t="shared" si="4"/>
        <v>0.79166666666666674</v>
      </c>
    </row>
    <row r="40" spans="1:8" x14ac:dyDescent="0.35">
      <c r="A40">
        <v>39</v>
      </c>
      <c r="B40" t="s">
        <v>57</v>
      </c>
      <c r="C40">
        <v>7</v>
      </c>
      <c r="D40">
        <f t="shared" si="0"/>
        <v>0.84509804001425681</v>
      </c>
      <c r="E40">
        <f t="shared" si="1"/>
        <v>9.0688028638112622E-2</v>
      </c>
      <c r="F40">
        <f t="shared" si="2"/>
        <v>2.7310203864624124E-2</v>
      </c>
      <c r="G40">
        <f t="shared" si="3"/>
        <v>1.2307692307692308</v>
      </c>
      <c r="H40">
        <f t="shared" si="4"/>
        <v>0.8125</v>
      </c>
    </row>
    <row r="41" spans="1:8" x14ac:dyDescent="0.35">
      <c r="A41">
        <v>40</v>
      </c>
      <c r="B41" t="s">
        <v>97</v>
      </c>
      <c r="C41">
        <v>7</v>
      </c>
      <c r="D41">
        <f t="shared" si="0"/>
        <v>0.84509804001425681</v>
      </c>
      <c r="E41">
        <f t="shared" si="1"/>
        <v>9.0688028638112622E-2</v>
      </c>
      <c r="F41">
        <f t="shared" si="2"/>
        <v>2.7310203864624124E-2</v>
      </c>
      <c r="G41">
        <f t="shared" si="3"/>
        <v>1.2</v>
      </c>
      <c r="H41">
        <f t="shared" si="4"/>
        <v>0.83333333333333337</v>
      </c>
    </row>
    <row r="42" spans="1:8" x14ac:dyDescent="0.35">
      <c r="A42">
        <v>41</v>
      </c>
      <c r="B42" t="s">
        <v>167</v>
      </c>
      <c r="C42">
        <v>7</v>
      </c>
      <c r="D42">
        <f t="shared" si="0"/>
        <v>0.84509804001425681</v>
      </c>
      <c r="E42">
        <f t="shared" si="1"/>
        <v>9.0688028638112622E-2</v>
      </c>
      <c r="F42">
        <f t="shared" si="2"/>
        <v>2.7310203864624124E-2</v>
      </c>
      <c r="G42">
        <f t="shared" si="3"/>
        <v>1.1707317073170731</v>
      </c>
      <c r="H42">
        <f t="shared" si="4"/>
        <v>0.85416666666666674</v>
      </c>
    </row>
    <row r="43" spans="1:8" x14ac:dyDescent="0.35">
      <c r="A43">
        <v>42</v>
      </c>
      <c r="B43" t="s">
        <v>210</v>
      </c>
      <c r="C43">
        <v>7</v>
      </c>
      <c r="D43">
        <f t="shared" si="0"/>
        <v>0.84509804001425681</v>
      </c>
      <c r="E43">
        <f t="shared" si="1"/>
        <v>9.0688028638112622E-2</v>
      </c>
      <c r="F43">
        <f t="shared" si="2"/>
        <v>2.7310203864624124E-2</v>
      </c>
      <c r="G43">
        <f t="shared" si="3"/>
        <v>1.1428571428571428</v>
      </c>
      <c r="H43">
        <f t="shared" si="4"/>
        <v>0.875</v>
      </c>
    </row>
    <row r="44" spans="1:8" x14ac:dyDescent="0.35">
      <c r="A44">
        <v>43</v>
      </c>
      <c r="B44" t="s">
        <v>50</v>
      </c>
      <c r="C44">
        <v>8</v>
      </c>
      <c r="D44">
        <f t="shared" si="0"/>
        <v>0.90308998699194354</v>
      </c>
      <c r="E44">
        <f t="shared" si="1"/>
        <v>0.12897900991785513</v>
      </c>
      <c r="F44">
        <f t="shared" si="2"/>
        <v>4.6321067373557651E-2</v>
      </c>
      <c r="G44">
        <f t="shared" si="3"/>
        <v>1.1162790697674418</v>
      </c>
      <c r="H44">
        <f t="shared" si="4"/>
        <v>0.89583333333333337</v>
      </c>
    </row>
    <row r="45" spans="1:8" x14ac:dyDescent="0.35">
      <c r="A45">
        <v>44</v>
      </c>
      <c r="B45" t="s">
        <v>154</v>
      </c>
      <c r="C45">
        <v>8</v>
      </c>
      <c r="D45">
        <f t="shared" si="0"/>
        <v>0.90308998699194354</v>
      </c>
      <c r="E45">
        <f t="shared" si="1"/>
        <v>0.12897900991785513</v>
      </c>
      <c r="F45">
        <f t="shared" si="2"/>
        <v>4.6321067373557651E-2</v>
      </c>
      <c r="G45">
        <f t="shared" si="3"/>
        <v>1.0909090909090908</v>
      </c>
      <c r="H45">
        <f t="shared" si="4"/>
        <v>0.91666666666666674</v>
      </c>
    </row>
    <row r="46" spans="1:8" x14ac:dyDescent="0.35">
      <c r="A46">
        <v>45</v>
      </c>
      <c r="B46" t="s">
        <v>178</v>
      </c>
      <c r="C46">
        <v>10</v>
      </c>
      <c r="D46">
        <f t="shared" si="0"/>
        <v>1</v>
      </c>
      <c r="E46">
        <f t="shared" si="1"/>
        <v>0.20797840207201299</v>
      </c>
      <c r="F46">
        <f t="shared" si="2"/>
        <v>9.4847820495772187E-2</v>
      </c>
      <c r="G46">
        <f t="shared" si="3"/>
        <v>1.0666666666666667</v>
      </c>
      <c r="H46">
        <f t="shared" si="4"/>
        <v>0.9375</v>
      </c>
    </row>
    <row r="47" spans="1:8" x14ac:dyDescent="0.35">
      <c r="A47">
        <v>46</v>
      </c>
      <c r="B47" t="s">
        <v>109</v>
      </c>
      <c r="C47">
        <v>13</v>
      </c>
      <c r="D47">
        <f t="shared" si="0"/>
        <v>1.1139433523068367</v>
      </c>
      <c r="E47">
        <f t="shared" si="1"/>
        <v>0.32488842162118436</v>
      </c>
      <c r="F47">
        <f t="shared" si="2"/>
        <v>0.18518310057430978</v>
      </c>
      <c r="G47">
        <f t="shared" si="3"/>
        <v>1.0434782608695652</v>
      </c>
      <c r="H47">
        <f t="shared" si="4"/>
        <v>0.95833333333333337</v>
      </c>
    </row>
    <row r="48" spans="1:8" x14ac:dyDescent="0.35">
      <c r="A48">
        <v>47</v>
      </c>
      <c r="B48" t="s">
        <v>14</v>
      </c>
      <c r="C48">
        <v>17</v>
      </c>
      <c r="D48">
        <f t="shared" si="0"/>
        <v>1.2304489213782739</v>
      </c>
      <c r="E48">
        <f t="shared" si="1"/>
        <v>0.47127595139494699</v>
      </c>
      <c r="F48">
        <f t="shared" si="2"/>
        <v>0.32352877865811774</v>
      </c>
      <c r="G48">
        <f t="shared" si="3"/>
        <v>1.0212765957446808</v>
      </c>
      <c r="H48">
        <f t="shared" si="4"/>
        <v>0.97916666666666674</v>
      </c>
    </row>
    <row r="51" spans="2:8" x14ac:dyDescent="0.35">
      <c r="B51" t="s">
        <v>258</v>
      </c>
      <c r="C51" t="s">
        <v>263</v>
      </c>
      <c r="D51" t="s">
        <v>264</v>
      </c>
      <c r="E51" t="s">
        <v>259</v>
      </c>
      <c r="F51" t="s">
        <v>260</v>
      </c>
      <c r="G51" t="s">
        <v>261</v>
      </c>
      <c r="H51" s="1" t="s">
        <v>262</v>
      </c>
    </row>
    <row r="52" spans="2:8" x14ac:dyDescent="0.35">
      <c r="B52">
        <v>2</v>
      </c>
      <c r="C52">
        <v>0</v>
      </c>
      <c r="D52">
        <v>-1.7000000000000001E-2</v>
      </c>
      <c r="E52">
        <f>(C52-D52)/($K$9-$K$10)</f>
        <v>-0.17</v>
      </c>
      <c r="F52" s="2">
        <f>C52+(E52*($K$8-$K$9))</f>
        <v>-9.8875283840419194E-3</v>
      </c>
      <c r="G52" s="2">
        <f t="shared" ref="G52:G58" si="5">$K$3+(F52*$K$7)</f>
        <v>0.54106945399726147</v>
      </c>
      <c r="H52" s="3">
        <f t="shared" ref="H52:H58" si="6">10^G52</f>
        <v>3.4759174516995253</v>
      </c>
    </row>
    <row r="53" spans="2:8" x14ac:dyDescent="0.35">
      <c r="B53">
        <v>5</v>
      </c>
      <c r="C53">
        <v>0.84199999999999997</v>
      </c>
      <c r="D53">
        <v>0.83599999999999997</v>
      </c>
      <c r="E53">
        <f t="shared" ref="E53:E58" si="7">(C53-D53)/($K$9-$K$10)</f>
        <v>-6.0000000000000053E-2</v>
      </c>
      <c r="F53" s="2">
        <f t="shared" ref="F53:F58" si="8">C53+(E53*($K$8-$K$9))</f>
        <v>0.83851028409974993</v>
      </c>
      <c r="G53" s="2">
        <f t="shared" si="5"/>
        <v>0.78853532717116703</v>
      </c>
      <c r="H53" s="3">
        <f t="shared" si="6"/>
        <v>6.1451901699563267</v>
      </c>
    </row>
    <row r="54" spans="2:8" x14ac:dyDescent="0.35">
      <c r="B54">
        <v>10</v>
      </c>
      <c r="C54">
        <v>1.282</v>
      </c>
      <c r="D54">
        <v>1.292</v>
      </c>
      <c r="E54">
        <f t="shared" si="7"/>
        <v>0.10000000000000009</v>
      </c>
      <c r="F54" s="2">
        <f t="shared" si="8"/>
        <v>1.2878161931670835</v>
      </c>
      <c r="G54" s="2">
        <f t="shared" si="5"/>
        <v>0.91959162820526164</v>
      </c>
      <c r="H54" s="3">
        <f t="shared" si="6"/>
        <v>8.3098202224091473</v>
      </c>
    </row>
    <row r="55" spans="2:8" x14ac:dyDescent="0.35">
      <c r="B55">
        <v>25</v>
      </c>
      <c r="C55">
        <v>1.7509999999999999</v>
      </c>
      <c r="D55">
        <v>1.7849999999999999</v>
      </c>
      <c r="E55">
        <f t="shared" si="7"/>
        <v>0.3400000000000003</v>
      </c>
      <c r="F55" s="2">
        <f t="shared" si="8"/>
        <v>1.7707750567680838</v>
      </c>
      <c r="G55" s="2">
        <f t="shared" si="5"/>
        <v>1.0604640292528327</v>
      </c>
      <c r="H55" s="3">
        <f t="shared" si="6"/>
        <v>11.493810411808511</v>
      </c>
    </row>
    <row r="56" spans="2:8" x14ac:dyDescent="0.35">
      <c r="B56">
        <v>50</v>
      </c>
      <c r="C56">
        <v>2.0539999999999998</v>
      </c>
      <c r="D56">
        <v>2.1070000000000002</v>
      </c>
      <c r="E56">
        <f t="shared" si="7"/>
        <v>0.5300000000000038</v>
      </c>
      <c r="F56" s="2">
        <f t="shared" si="8"/>
        <v>2.0848258237855424</v>
      </c>
      <c r="G56" s="2">
        <f t="shared" si="5"/>
        <v>1.1520682815709571</v>
      </c>
      <c r="H56" s="3">
        <f t="shared" si="6"/>
        <v>14.192806493097503</v>
      </c>
    </row>
    <row r="57" spans="2:8" x14ac:dyDescent="0.35">
      <c r="B57">
        <v>100</v>
      </c>
      <c r="C57">
        <v>2.3260000000000001</v>
      </c>
      <c r="D57">
        <v>2.4</v>
      </c>
      <c r="E57">
        <f t="shared" si="7"/>
        <v>0.73999999999999844</v>
      </c>
      <c r="F57" s="2">
        <f t="shared" si="8"/>
        <v>2.3690398294364177</v>
      </c>
      <c r="G57" s="2">
        <f t="shared" si="5"/>
        <v>1.234969564485322</v>
      </c>
      <c r="H57" s="3">
        <f t="shared" si="6"/>
        <v>17.177879997337016</v>
      </c>
    </row>
    <row r="58" spans="2:8" x14ac:dyDescent="0.35">
      <c r="B58">
        <v>200</v>
      </c>
      <c r="C58">
        <v>2.4820000000000002</v>
      </c>
      <c r="D58">
        <v>2.67</v>
      </c>
      <c r="E58">
        <f t="shared" si="7"/>
        <v>1.8799999999999972</v>
      </c>
      <c r="F58" s="2">
        <f t="shared" si="8"/>
        <v>2.5913444315411693</v>
      </c>
      <c r="G58" s="2">
        <f t="shared" si="5"/>
        <v>1.2998127331745164</v>
      </c>
      <c r="H58" s="3">
        <f t="shared" si="6"/>
        <v>19.94402147711147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811FE-6154-4B66-B59C-83CDEE4BC331}">
  <dimension ref="A1:K58"/>
  <sheetViews>
    <sheetView tabSelected="1" topLeftCell="A43" workbookViewId="0">
      <selection activeCell="H54" sqref="H54"/>
    </sheetView>
  </sheetViews>
  <sheetFormatPr defaultRowHeight="14.5" x14ac:dyDescent="0.35"/>
  <sheetData>
    <row r="1" spans="1:11" x14ac:dyDescent="0.35">
      <c r="A1" t="s">
        <v>240</v>
      </c>
      <c r="B1" t="s">
        <v>241</v>
      </c>
      <c r="C1" t="s">
        <v>242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J1" t="s">
        <v>248</v>
      </c>
      <c r="K1">
        <f>COUNT(C2:C48)</f>
        <v>47</v>
      </c>
    </row>
    <row r="2" spans="1:11" x14ac:dyDescent="0.35">
      <c r="A2">
        <v>1</v>
      </c>
      <c r="B2" t="s">
        <v>28</v>
      </c>
      <c r="C2">
        <v>1.05</v>
      </c>
      <c r="D2">
        <f t="shared" ref="D2:D48" si="0">LOG(C2)</f>
        <v>2.1189299069938092E-2</v>
      </c>
      <c r="E2">
        <f t="shared" ref="E2:E48" si="1">(D2-$K$3)^2</f>
        <v>0.26806226722197873</v>
      </c>
      <c r="F2">
        <f t="shared" ref="F2:F48" si="2">(D2-$K$3)^3</f>
        <v>-0.13878851523224101</v>
      </c>
      <c r="G2">
        <f t="shared" ref="G2:G48" si="3">($K$1+1)/A2</f>
        <v>48</v>
      </c>
      <c r="H2">
        <f t="shared" ref="H2:H48" si="4">1/G2</f>
        <v>2.0833333333333332E-2</v>
      </c>
      <c r="J2" t="s">
        <v>249</v>
      </c>
      <c r="K2">
        <f>AVERAGE(C2:C48)</f>
        <v>4.6514893617021276</v>
      </c>
    </row>
    <row r="3" spans="1:11" x14ac:dyDescent="0.35">
      <c r="A3">
        <v>2</v>
      </c>
      <c r="B3" t="s">
        <v>228</v>
      </c>
      <c r="C3">
        <v>1.06</v>
      </c>
      <c r="D3">
        <f t="shared" si="0"/>
        <v>2.5305865264770262E-2</v>
      </c>
      <c r="E3">
        <f t="shared" si="1"/>
        <v>0.263816531269434</v>
      </c>
      <c r="F3">
        <f t="shared" si="2"/>
        <v>-0.13550427868972106</v>
      </c>
      <c r="G3">
        <f t="shared" si="3"/>
        <v>24</v>
      </c>
      <c r="H3">
        <f t="shared" si="4"/>
        <v>4.1666666666666664E-2</v>
      </c>
      <c r="J3" t="s">
        <v>250</v>
      </c>
      <c r="K3">
        <f>AVERAGE(D2:D48)</f>
        <v>0.53893659961527041</v>
      </c>
    </row>
    <row r="4" spans="1:11" x14ac:dyDescent="0.35">
      <c r="A4">
        <v>3</v>
      </c>
      <c r="B4" t="s">
        <v>172</v>
      </c>
      <c r="C4">
        <v>1.1499999999999999</v>
      </c>
      <c r="D4">
        <f t="shared" si="0"/>
        <v>6.069784035361165E-2</v>
      </c>
      <c r="E4">
        <f t="shared" si="1"/>
        <v>0.2287123108601308</v>
      </c>
      <c r="F4">
        <f t="shared" si="2"/>
        <v>-0.10937909177361575</v>
      </c>
      <c r="G4">
        <f t="shared" si="3"/>
        <v>16</v>
      </c>
      <c r="H4">
        <f t="shared" si="4"/>
        <v>6.25E-2</v>
      </c>
      <c r="J4" t="s">
        <v>251</v>
      </c>
      <c r="K4">
        <f>SUM(E2:E48)</f>
        <v>4.3384448689564223</v>
      </c>
    </row>
    <row r="5" spans="1:11" x14ac:dyDescent="0.35">
      <c r="A5">
        <v>4</v>
      </c>
      <c r="B5" t="s">
        <v>183</v>
      </c>
      <c r="C5">
        <v>1.1599999999999999</v>
      </c>
      <c r="D5">
        <f t="shared" si="0"/>
        <v>6.445798922691845E-2</v>
      </c>
      <c r="E5">
        <f t="shared" si="1"/>
        <v>0.22512995171606145</v>
      </c>
      <c r="F5">
        <f t="shared" si="2"/>
        <v>-0.1068193466470336</v>
      </c>
      <c r="G5">
        <f t="shared" si="3"/>
        <v>12</v>
      </c>
      <c r="H5">
        <f t="shared" si="4"/>
        <v>8.3333333333333329E-2</v>
      </c>
      <c r="J5" t="s">
        <v>252</v>
      </c>
      <c r="K5">
        <f>SUM(F2:F48)</f>
        <v>0.85015285839911559</v>
      </c>
    </row>
    <row r="6" spans="1:11" x14ac:dyDescent="0.35">
      <c r="A6">
        <v>5</v>
      </c>
      <c r="B6" t="s">
        <v>165</v>
      </c>
      <c r="C6">
        <v>1.25</v>
      </c>
      <c r="D6">
        <f t="shared" si="0"/>
        <v>9.691001300805642E-2</v>
      </c>
      <c r="E6">
        <f t="shared" si="1"/>
        <v>0.19538750326762486</v>
      </c>
      <c r="F6">
        <f t="shared" si="2"/>
        <v>-8.6366471135094089E-2</v>
      </c>
      <c r="G6">
        <f t="shared" si="3"/>
        <v>9.6</v>
      </c>
      <c r="H6">
        <f t="shared" si="4"/>
        <v>0.10416666666666667</v>
      </c>
      <c r="J6" t="s">
        <v>253</v>
      </c>
      <c r="K6">
        <f>VAR(D2:D48)</f>
        <v>9.4314018890356816E-2</v>
      </c>
    </row>
    <row r="7" spans="1:11" x14ac:dyDescent="0.35">
      <c r="A7">
        <v>6</v>
      </c>
      <c r="B7" t="s">
        <v>231</v>
      </c>
      <c r="C7">
        <v>1.5</v>
      </c>
      <c r="D7">
        <f t="shared" si="0"/>
        <v>0.17609125905568124</v>
      </c>
      <c r="E7">
        <f t="shared" si="1"/>
        <v>0.13165674116580425</v>
      </c>
      <c r="F7">
        <f t="shared" si="2"/>
        <v>-4.7771035085271925E-2</v>
      </c>
      <c r="G7">
        <f t="shared" si="3"/>
        <v>8</v>
      </c>
      <c r="H7">
        <f t="shared" si="4"/>
        <v>0.125</v>
      </c>
      <c r="J7" t="s">
        <v>254</v>
      </c>
      <c r="K7">
        <f>STDEV(D2:D48)</f>
        <v>0.30710587570145381</v>
      </c>
    </row>
    <row r="8" spans="1:11" x14ac:dyDescent="0.35">
      <c r="A8">
        <v>7</v>
      </c>
      <c r="B8" t="s">
        <v>140</v>
      </c>
      <c r="C8">
        <v>1.51</v>
      </c>
      <c r="D8">
        <f t="shared" si="0"/>
        <v>0.17897694729316943</v>
      </c>
      <c r="E8">
        <f t="shared" si="1"/>
        <v>0.1295709512998478</v>
      </c>
      <c r="F8">
        <f t="shared" si="2"/>
        <v>-4.6640314580937092E-2</v>
      </c>
      <c r="G8">
        <f t="shared" si="3"/>
        <v>6.8571428571428568</v>
      </c>
      <c r="H8">
        <f t="shared" si="4"/>
        <v>0.14583333333333334</v>
      </c>
      <c r="J8" t="s">
        <v>255</v>
      </c>
      <c r="K8">
        <f>SKEW(D2:D48)</f>
        <v>0.66643861759861001</v>
      </c>
    </row>
    <row r="9" spans="1:11" x14ac:dyDescent="0.35">
      <c r="A9">
        <v>8</v>
      </c>
      <c r="B9" t="s">
        <v>88</v>
      </c>
      <c r="C9">
        <v>1.78</v>
      </c>
      <c r="D9">
        <f t="shared" si="0"/>
        <v>0.250420002308894</v>
      </c>
      <c r="E9">
        <f t="shared" si="1"/>
        <v>8.3241826921249762E-2</v>
      </c>
      <c r="F9">
        <f t="shared" si="2"/>
        <v>-2.4016648656885301E-2</v>
      </c>
      <c r="G9">
        <f t="shared" si="3"/>
        <v>6</v>
      </c>
      <c r="H9">
        <f t="shared" si="4"/>
        <v>0.16666666666666666</v>
      </c>
      <c r="J9" t="s">
        <v>256</v>
      </c>
      <c r="K9">
        <v>0.6</v>
      </c>
    </row>
    <row r="10" spans="1:11" x14ac:dyDescent="0.35">
      <c r="A10">
        <v>9</v>
      </c>
      <c r="B10" t="s">
        <v>45</v>
      </c>
      <c r="C10">
        <v>1.86</v>
      </c>
      <c r="D10">
        <f t="shared" si="0"/>
        <v>0.26951294421791633</v>
      </c>
      <c r="E10">
        <f t="shared" si="1"/>
        <v>7.2589106087672203E-2</v>
      </c>
      <c r="F10">
        <f t="shared" si="2"/>
        <v>-1.9557222304166972E-2</v>
      </c>
      <c r="G10">
        <f t="shared" si="3"/>
        <v>5.333333333333333</v>
      </c>
      <c r="H10">
        <f t="shared" si="4"/>
        <v>0.1875</v>
      </c>
      <c r="J10" t="s">
        <v>257</v>
      </c>
      <c r="K10">
        <v>0.7</v>
      </c>
    </row>
    <row r="11" spans="1:11" x14ac:dyDescent="0.35">
      <c r="A11">
        <v>10</v>
      </c>
      <c r="B11" t="s">
        <v>8</v>
      </c>
      <c r="C11">
        <v>2.0299999999999998</v>
      </c>
      <c r="D11">
        <f t="shared" si="0"/>
        <v>0.30749603791321289</v>
      </c>
      <c r="E11">
        <f t="shared" si="1"/>
        <v>5.3564733600963893E-2</v>
      </c>
      <c r="F11">
        <f t="shared" si="2"/>
        <v>-1.2397052032028157E-2</v>
      </c>
      <c r="G11">
        <f t="shared" si="3"/>
        <v>4.8</v>
      </c>
      <c r="H11">
        <f t="shared" si="4"/>
        <v>0.20833333333333334</v>
      </c>
    </row>
    <row r="12" spans="1:11" x14ac:dyDescent="0.35">
      <c r="A12">
        <v>11</v>
      </c>
      <c r="B12" t="s">
        <v>62</v>
      </c>
      <c r="C12">
        <v>2.0499999999999998</v>
      </c>
      <c r="D12">
        <f t="shared" si="0"/>
        <v>0.31175386105575426</v>
      </c>
      <c r="E12">
        <f t="shared" si="1"/>
        <v>5.1611996699401468E-2</v>
      </c>
      <c r="F12">
        <f t="shared" si="2"/>
        <v>-1.1725354752694733E-2</v>
      </c>
      <c r="G12">
        <f t="shared" si="3"/>
        <v>4.3636363636363633</v>
      </c>
      <c r="H12">
        <f t="shared" si="4"/>
        <v>0.22916666666666669</v>
      </c>
    </row>
    <row r="13" spans="1:11" x14ac:dyDescent="0.35">
      <c r="A13">
        <v>12</v>
      </c>
      <c r="B13" t="s">
        <v>39</v>
      </c>
      <c r="C13">
        <v>2.19</v>
      </c>
      <c r="D13">
        <f t="shared" si="0"/>
        <v>0.34044411484011833</v>
      </c>
      <c r="E13">
        <f t="shared" si="1"/>
        <v>3.9399266512213982E-2</v>
      </c>
      <c r="F13">
        <f t="shared" si="2"/>
        <v>-7.8204583083277927E-3</v>
      </c>
      <c r="G13">
        <f t="shared" si="3"/>
        <v>4</v>
      </c>
      <c r="H13">
        <f t="shared" si="4"/>
        <v>0.25</v>
      </c>
    </row>
    <row r="14" spans="1:11" x14ac:dyDescent="0.35">
      <c r="A14">
        <v>13</v>
      </c>
      <c r="B14" t="s">
        <v>77</v>
      </c>
      <c r="C14">
        <v>2.2400000000000002</v>
      </c>
      <c r="D14">
        <f t="shared" si="0"/>
        <v>0.35024801833416286</v>
      </c>
      <c r="E14">
        <f t="shared" si="1"/>
        <v>3.5603380705877131E-2</v>
      </c>
      <c r="F14">
        <f t="shared" si="2"/>
        <v>-6.7179513942031135E-3</v>
      </c>
      <c r="G14">
        <f t="shared" si="3"/>
        <v>3.6923076923076925</v>
      </c>
      <c r="H14">
        <f t="shared" si="4"/>
        <v>0.27083333333333331</v>
      </c>
    </row>
    <row r="15" spans="1:11" x14ac:dyDescent="0.35">
      <c r="A15">
        <v>14</v>
      </c>
      <c r="B15" t="s">
        <v>175</v>
      </c>
      <c r="C15">
        <v>2.25</v>
      </c>
      <c r="D15">
        <f t="shared" si="0"/>
        <v>0.35218251811136247</v>
      </c>
      <c r="E15">
        <f t="shared" si="1"/>
        <v>3.4877086958368289E-2</v>
      </c>
      <c r="F15">
        <f t="shared" si="2"/>
        <v>-6.5134383404419956E-3</v>
      </c>
      <c r="G15">
        <f t="shared" si="3"/>
        <v>3.4285714285714284</v>
      </c>
      <c r="H15">
        <f t="shared" si="4"/>
        <v>0.29166666666666669</v>
      </c>
    </row>
    <row r="16" spans="1:11" x14ac:dyDescent="0.35">
      <c r="A16">
        <v>15</v>
      </c>
      <c r="B16" t="s">
        <v>82</v>
      </c>
      <c r="C16">
        <v>2.34</v>
      </c>
      <c r="D16">
        <f t="shared" si="0"/>
        <v>0.36921585741014279</v>
      </c>
      <c r="E16">
        <f t="shared" si="1"/>
        <v>2.8805130334659385E-2</v>
      </c>
      <c r="F16">
        <f t="shared" si="2"/>
        <v>-4.888828099713827E-3</v>
      </c>
      <c r="G16">
        <f t="shared" si="3"/>
        <v>3.2</v>
      </c>
      <c r="H16">
        <f t="shared" si="4"/>
        <v>0.3125</v>
      </c>
    </row>
    <row r="17" spans="1:8" x14ac:dyDescent="0.35">
      <c r="A17">
        <v>16</v>
      </c>
      <c r="B17" t="s">
        <v>66</v>
      </c>
      <c r="C17">
        <v>2.36</v>
      </c>
      <c r="D17">
        <f t="shared" si="0"/>
        <v>0.37291200297010657</v>
      </c>
      <c r="E17">
        <f t="shared" si="1"/>
        <v>2.7564166691189346E-2</v>
      </c>
      <c r="F17">
        <f t="shared" si="2"/>
        <v>-4.5763296567647715E-3</v>
      </c>
      <c r="G17">
        <f t="shared" si="3"/>
        <v>3</v>
      </c>
      <c r="H17">
        <f t="shared" si="4"/>
        <v>0.33333333333333331</v>
      </c>
    </row>
    <row r="18" spans="1:8" x14ac:dyDescent="0.35">
      <c r="A18">
        <v>17</v>
      </c>
      <c r="B18" t="s">
        <v>127</v>
      </c>
      <c r="C18">
        <v>2.4300000000000002</v>
      </c>
      <c r="D18">
        <f t="shared" si="0"/>
        <v>0.38560627359831223</v>
      </c>
      <c r="E18">
        <f t="shared" si="1"/>
        <v>2.3510188876466682E-2</v>
      </c>
      <c r="F18">
        <f t="shared" si="2"/>
        <v>-3.6048249251488997E-3</v>
      </c>
      <c r="G18">
        <f t="shared" si="3"/>
        <v>2.8235294117647061</v>
      </c>
      <c r="H18">
        <f t="shared" si="4"/>
        <v>0.35416666666666663</v>
      </c>
    </row>
    <row r="19" spans="1:8" x14ac:dyDescent="0.35">
      <c r="A19">
        <v>18</v>
      </c>
      <c r="B19" t="s">
        <v>116</v>
      </c>
      <c r="C19">
        <v>2.46</v>
      </c>
      <c r="D19">
        <f t="shared" si="0"/>
        <v>0.39093510710337914</v>
      </c>
      <c r="E19">
        <f t="shared" si="1"/>
        <v>2.1904441785747405E-2</v>
      </c>
      <c r="F19">
        <f t="shared" si="2"/>
        <v>-3.2418900769304528E-3</v>
      </c>
      <c r="G19">
        <f t="shared" si="3"/>
        <v>2.6666666666666665</v>
      </c>
      <c r="H19">
        <f t="shared" si="4"/>
        <v>0.375</v>
      </c>
    </row>
    <row r="20" spans="1:8" x14ac:dyDescent="0.35">
      <c r="A20">
        <v>19</v>
      </c>
      <c r="B20" t="s">
        <v>210</v>
      </c>
      <c r="C20">
        <v>2.89</v>
      </c>
      <c r="D20">
        <f t="shared" si="0"/>
        <v>0.46089784275654788</v>
      </c>
      <c r="E20">
        <f t="shared" si="1"/>
        <v>6.0900475720548118E-3</v>
      </c>
      <c r="F20">
        <f t="shared" si="2"/>
        <v>-4.7525974173363893E-4</v>
      </c>
      <c r="G20">
        <f t="shared" si="3"/>
        <v>2.5263157894736841</v>
      </c>
      <c r="H20">
        <f t="shared" si="4"/>
        <v>0.39583333333333337</v>
      </c>
    </row>
    <row r="21" spans="1:8" x14ac:dyDescent="0.35">
      <c r="A21">
        <v>20</v>
      </c>
      <c r="B21" t="s">
        <v>224</v>
      </c>
      <c r="C21">
        <v>3.25</v>
      </c>
      <c r="D21">
        <f t="shared" si="0"/>
        <v>0.51188336097887432</v>
      </c>
      <c r="E21">
        <f t="shared" si="1"/>
        <v>7.3187772071779374E-4</v>
      </c>
      <c r="F21">
        <f t="shared" si="2"/>
        <v>-1.9799662631240119E-5</v>
      </c>
      <c r="G21">
        <f t="shared" si="3"/>
        <v>2.4</v>
      </c>
      <c r="H21">
        <f t="shared" si="4"/>
        <v>0.41666666666666669</v>
      </c>
    </row>
    <row r="22" spans="1:8" x14ac:dyDescent="0.35">
      <c r="A22">
        <v>21</v>
      </c>
      <c r="B22" t="s">
        <v>135</v>
      </c>
      <c r="C22">
        <v>3.37</v>
      </c>
      <c r="D22">
        <f t="shared" si="0"/>
        <v>0.52762990087133865</v>
      </c>
      <c r="E22">
        <f t="shared" si="1"/>
        <v>1.2784143648602789E-4</v>
      </c>
      <c r="F22">
        <f t="shared" si="2"/>
        <v>-1.4454646093390025E-6</v>
      </c>
      <c r="G22">
        <f t="shared" si="3"/>
        <v>2.2857142857142856</v>
      </c>
      <c r="H22">
        <f t="shared" si="4"/>
        <v>0.4375</v>
      </c>
    </row>
    <row r="23" spans="1:8" x14ac:dyDescent="0.35">
      <c r="A23">
        <v>22</v>
      </c>
      <c r="B23" t="s">
        <v>195</v>
      </c>
      <c r="C23">
        <v>3.38</v>
      </c>
      <c r="D23">
        <f t="shared" si="0"/>
        <v>0.52891670027765469</v>
      </c>
      <c r="E23">
        <f t="shared" si="1"/>
        <v>1.0039838273595179E-4</v>
      </c>
      <c r="F23">
        <f t="shared" si="2"/>
        <v>-1.0059816886736521E-6</v>
      </c>
      <c r="G23">
        <f t="shared" si="3"/>
        <v>2.1818181818181817</v>
      </c>
      <c r="H23">
        <f t="shared" si="4"/>
        <v>0.45833333333333337</v>
      </c>
    </row>
    <row r="24" spans="1:8" x14ac:dyDescent="0.35">
      <c r="A24">
        <v>23</v>
      </c>
      <c r="B24" t="s">
        <v>205</v>
      </c>
      <c r="C24">
        <v>3.64</v>
      </c>
      <c r="D24">
        <f t="shared" si="0"/>
        <v>0.56110138364905604</v>
      </c>
      <c r="E24">
        <f t="shared" si="1"/>
        <v>4.9127765126435856E-4</v>
      </c>
      <c r="F24">
        <f t="shared" si="2"/>
        <v>1.0889063040899961E-5</v>
      </c>
      <c r="G24">
        <f t="shared" si="3"/>
        <v>2.0869565217391304</v>
      </c>
      <c r="H24">
        <f t="shared" si="4"/>
        <v>0.47916666666666669</v>
      </c>
    </row>
    <row r="25" spans="1:8" x14ac:dyDescent="0.35">
      <c r="A25">
        <v>24</v>
      </c>
      <c r="B25" t="s">
        <v>71</v>
      </c>
      <c r="C25">
        <v>3.66</v>
      </c>
      <c r="D25">
        <f t="shared" si="0"/>
        <v>0.56348108539441066</v>
      </c>
      <c r="E25">
        <f t="shared" si="1"/>
        <v>6.0243178216241834E-4</v>
      </c>
      <c r="F25">
        <f t="shared" si="2"/>
        <v>1.4786378310187598E-5</v>
      </c>
      <c r="G25">
        <f t="shared" si="3"/>
        <v>2</v>
      </c>
      <c r="H25">
        <f t="shared" si="4"/>
        <v>0.5</v>
      </c>
    </row>
    <row r="26" spans="1:8" x14ac:dyDescent="0.35">
      <c r="A26">
        <v>25</v>
      </c>
      <c r="B26" t="s">
        <v>234</v>
      </c>
      <c r="C26">
        <v>3.79</v>
      </c>
      <c r="D26">
        <f t="shared" si="0"/>
        <v>0.57863920996807239</v>
      </c>
      <c r="E26">
        <f t="shared" si="1"/>
        <v>1.576297268826419E-3</v>
      </c>
      <c r="F26">
        <f t="shared" si="2"/>
        <v>6.2583116264401271E-5</v>
      </c>
      <c r="G26">
        <f t="shared" si="3"/>
        <v>1.92</v>
      </c>
      <c r="H26">
        <f t="shared" si="4"/>
        <v>0.52083333333333337</v>
      </c>
    </row>
    <row r="27" spans="1:8" x14ac:dyDescent="0.35">
      <c r="A27">
        <v>26</v>
      </c>
      <c r="B27" t="s">
        <v>200</v>
      </c>
      <c r="C27">
        <v>3.92</v>
      </c>
      <c r="D27">
        <f t="shared" si="0"/>
        <v>0.59328606702045728</v>
      </c>
      <c r="E27">
        <f t="shared" si="1"/>
        <v>2.9538646072274698E-3</v>
      </c>
      <c r="F27">
        <f t="shared" si="2"/>
        <v>1.6054096818984449E-4</v>
      </c>
      <c r="G27">
        <f t="shared" si="3"/>
        <v>1.8461538461538463</v>
      </c>
      <c r="H27">
        <f t="shared" si="4"/>
        <v>0.54166666666666663</v>
      </c>
    </row>
    <row r="28" spans="1:8" x14ac:dyDescent="0.35">
      <c r="A28">
        <v>27</v>
      </c>
      <c r="B28" t="s">
        <v>130</v>
      </c>
      <c r="C28">
        <v>4.03</v>
      </c>
      <c r="D28">
        <f t="shared" si="0"/>
        <v>0.60530504614110947</v>
      </c>
      <c r="E28">
        <f t="shared" si="1"/>
        <v>4.404770694253159E-3</v>
      </c>
      <c r="F28">
        <f t="shared" si="2"/>
        <v>2.9233778828012378E-4</v>
      </c>
      <c r="G28">
        <f t="shared" si="3"/>
        <v>1.7777777777777777</v>
      </c>
      <c r="H28">
        <f t="shared" si="4"/>
        <v>0.5625</v>
      </c>
    </row>
    <row r="29" spans="1:8" x14ac:dyDescent="0.35">
      <c r="A29">
        <v>28</v>
      </c>
      <c r="B29" t="s">
        <v>102</v>
      </c>
      <c r="C29">
        <v>4.05</v>
      </c>
      <c r="D29">
        <f t="shared" si="0"/>
        <v>0.60745502321466849</v>
      </c>
      <c r="E29">
        <f t="shared" si="1"/>
        <v>4.6947743725465523E-3</v>
      </c>
      <c r="F29">
        <f t="shared" si="2"/>
        <v>3.2167853916174302E-4</v>
      </c>
      <c r="G29">
        <f t="shared" si="3"/>
        <v>1.7142857142857142</v>
      </c>
      <c r="H29">
        <f t="shared" si="4"/>
        <v>0.58333333333333337</v>
      </c>
    </row>
    <row r="30" spans="1:8" x14ac:dyDescent="0.35">
      <c r="A30">
        <v>29</v>
      </c>
      <c r="B30" t="s">
        <v>148</v>
      </c>
      <c r="C30">
        <v>4.1399999999999997</v>
      </c>
      <c r="D30">
        <f t="shared" si="0"/>
        <v>0.61700034112089897</v>
      </c>
      <c r="E30">
        <f t="shared" si="1"/>
        <v>6.0939477378575951E-3</v>
      </c>
      <c r="F30">
        <f t="shared" si="2"/>
        <v>4.7571636095692521E-4</v>
      </c>
      <c r="G30">
        <f t="shared" si="3"/>
        <v>1.6551724137931034</v>
      </c>
      <c r="H30">
        <f t="shared" si="4"/>
        <v>0.60416666666666663</v>
      </c>
    </row>
    <row r="31" spans="1:8" x14ac:dyDescent="0.35">
      <c r="A31">
        <v>30</v>
      </c>
      <c r="B31" t="s">
        <v>144</v>
      </c>
      <c r="C31">
        <v>4.17</v>
      </c>
      <c r="D31">
        <f t="shared" si="0"/>
        <v>0.62013605497375746</v>
      </c>
      <c r="E31">
        <f t="shared" si="1"/>
        <v>6.5933515505149313E-3</v>
      </c>
      <c r="F31">
        <f t="shared" si="2"/>
        <v>5.3537655488884858E-4</v>
      </c>
      <c r="G31">
        <f t="shared" si="3"/>
        <v>1.6</v>
      </c>
      <c r="H31">
        <f t="shared" si="4"/>
        <v>0.625</v>
      </c>
    </row>
    <row r="32" spans="1:8" x14ac:dyDescent="0.35">
      <c r="A32">
        <v>31</v>
      </c>
      <c r="B32" t="s">
        <v>50</v>
      </c>
      <c r="C32">
        <v>4.42</v>
      </c>
      <c r="D32">
        <f t="shared" si="0"/>
        <v>0.64542226934909186</v>
      </c>
      <c r="E32">
        <f t="shared" si="1"/>
        <v>1.1339197858660497E-2</v>
      </c>
      <c r="F32">
        <f t="shared" si="2"/>
        <v>1.2074620782237771E-3</v>
      </c>
      <c r="G32">
        <f t="shared" si="3"/>
        <v>1.5483870967741935</v>
      </c>
      <c r="H32">
        <f t="shared" si="4"/>
        <v>0.64583333333333337</v>
      </c>
    </row>
    <row r="33" spans="1:8" x14ac:dyDescent="0.35">
      <c r="A33">
        <v>32</v>
      </c>
      <c r="B33" t="s">
        <v>219</v>
      </c>
      <c r="C33">
        <v>4.47</v>
      </c>
      <c r="D33">
        <f t="shared" si="0"/>
        <v>0.6503075231319364</v>
      </c>
      <c r="E33">
        <f t="shared" si="1"/>
        <v>1.2403482604955067E-2</v>
      </c>
      <c r="F33">
        <f t="shared" si="2"/>
        <v>1.381387312536748E-3</v>
      </c>
      <c r="G33">
        <f t="shared" si="3"/>
        <v>1.5</v>
      </c>
      <c r="H33">
        <f t="shared" si="4"/>
        <v>0.66666666666666663</v>
      </c>
    </row>
    <row r="34" spans="1:8" x14ac:dyDescent="0.35">
      <c r="A34">
        <v>33</v>
      </c>
      <c r="B34" t="s">
        <v>154</v>
      </c>
      <c r="C34">
        <v>4.66</v>
      </c>
      <c r="D34">
        <f t="shared" si="0"/>
        <v>0.66838591669000014</v>
      </c>
      <c r="E34">
        <f t="shared" si="1"/>
        <v>1.6757125691113914E-2</v>
      </c>
      <c r="F34">
        <f t="shared" si="2"/>
        <v>2.1691984768501048E-3</v>
      </c>
      <c r="G34">
        <f t="shared" si="3"/>
        <v>1.4545454545454546</v>
      </c>
      <c r="H34">
        <f t="shared" si="4"/>
        <v>0.6875</v>
      </c>
    </row>
    <row r="35" spans="1:8" x14ac:dyDescent="0.35">
      <c r="A35">
        <v>34</v>
      </c>
      <c r="B35" t="s">
        <v>32</v>
      </c>
      <c r="C35">
        <v>4.79</v>
      </c>
      <c r="D35">
        <f t="shared" si="0"/>
        <v>0.68033551341456322</v>
      </c>
      <c r="E35">
        <f t="shared" si="1"/>
        <v>1.999365282361984E-2</v>
      </c>
      <c r="F35">
        <f t="shared" si="2"/>
        <v>2.827080792140009E-3</v>
      </c>
      <c r="G35">
        <f t="shared" si="3"/>
        <v>1.411764705882353</v>
      </c>
      <c r="H35">
        <f t="shared" si="4"/>
        <v>0.70833333333333326</v>
      </c>
    </row>
    <row r="36" spans="1:8" x14ac:dyDescent="0.35">
      <c r="A36">
        <v>35</v>
      </c>
      <c r="B36" t="s">
        <v>215</v>
      </c>
      <c r="C36">
        <v>4.8499999999999996</v>
      </c>
      <c r="D36">
        <f t="shared" si="0"/>
        <v>0.68574173860226362</v>
      </c>
      <c r="E36">
        <f t="shared" si="1"/>
        <v>2.1551748832990394E-2</v>
      </c>
      <c r="F36">
        <f t="shared" si="2"/>
        <v>3.1639074828399235E-3</v>
      </c>
      <c r="G36">
        <f t="shared" si="3"/>
        <v>1.3714285714285714</v>
      </c>
      <c r="H36">
        <f t="shared" si="4"/>
        <v>0.72916666666666663</v>
      </c>
    </row>
    <row r="37" spans="1:8" x14ac:dyDescent="0.35">
      <c r="A37">
        <v>36</v>
      </c>
      <c r="B37" t="s">
        <v>159</v>
      </c>
      <c r="C37">
        <v>4.8899999999999997</v>
      </c>
      <c r="D37">
        <f t="shared" si="0"/>
        <v>0.68930885912362017</v>
      </c>
      <c r="E37">
        <f t="shared" si="1"/>
        <v>2.2611816429646485E-2</v>
      </c>
      <c r="F37">
        <f t="shared" si="2"/>
        <v>3.4001899281139681E-3</v>
      </c>
      <c r="G37">
        <f t="shared" si="3"/>
        <v>1.3333333333333333</v>
      </c>
      <c r="H37">
        <f t="shared" si="4"/>
        <v>0.75</v>
      </c>
    </row>
    <row r="38" spans="1:8" x14ac:dyDescent="0.35">
      <c r="A38">
        <v>37</v>
      </c>
      <c r="B38" t="s">
        <v>122</v>
      </c>
      <c r="C38">
        <v>5.0599999999999996</v>
      </c>
      <c r="D38">
        <f t="shared" si="0"/>
        <v>0.70415051683979912</v>
      </c>
      <c r="E38">
        <f t="shared" si="1"/>
        <v>2.7295638444673427E-2</v>
      </c>
      <c r="F38">
        <f t="shared" si="2"/>
        <v>4.5096193505889393E-3</v>
      </c>
      <c r="G38">
        <f t="shared" si="3"/>
        <v>1.2972972972972974</v>
      </c>
      <c r="H38">
        <f t="shared" si="4"/>
        <v>0.77083333333333326</v>
      </c>
    </row>
    <row r="39" spans="1:8" x14ac:dyDescent="0.35">
      <c r="A39">
        <v>38</v>
      </c>
      <c r="B39" t="s">
        <v>92</v>
      </c>
      <c r="C39">
        <v>5.31</v>
      </c>
      <c r="D39">
        <f t="shared" si="0"/>
        <v>0.72509452108146899</v>
      </c>
      <c r="E39">
        <f t="shared" si="1"/>
        <v>3.4654771724615362E-2</v>
      </c>
      <c r="F39">
        <f t="shared" si="2"/>
        <v>6.4512602731399858E-3</v>
      </c>
      <c r="G39">
        <f t="shared" si="3"/>
        <v>1.263157894736842</v>
      </c>
      <c r="H39">
        <f t="shared" si="4"/>
        <v>0.79166666666666674</v>
      </c>
    </row>
    <row r="40" spans="1:8" x14ac:dyDescent="0.35">
      <c r="A40">
        <v>39</v>
      </c>
      <c r="B40" t="s">
        <v>167</v>
      </c>
      <c r="C40">
        <v>6.2</v>
      </c>
      <c r="D40">
        <f t="shared" si="0"/>
        <v>0.79239168949825389</v>
      </c>
      <c r="E40">
        <f t="shared" si="1"/>
        <v>6.423948258759124E-2</v>
      </c>
      <c r="F40">
        <f t="shared" si="2"/>
        <v>1.6281823833274291E-2</v>
      </c>
      <c r="G40">
        <f t="shared" si="3"/>
        <v>1.2307692307692308</v>
      </c>
      <c r="H40">
        <f t="shared" si="4"/>
        <v>0.8125</v>
      </c>
    </row>
    <row r="41" spans="1:8" x14ac:dyDescent="0.35">
      <c r="A41">
        <v>40</v>
      </c>
      <c r="B41" t="s">
        <v>57</v>
      </c>
      <c r="C41">
        <v>6.26</v>
      </c>
      <c r="D41">
        <f t="shared" si="0"/>
        <v>0.7965743332104297</v>
      </c>
      <c r="E41">
        <f t="shared" si="1"/>
        <v>6.6377201772050268E-2</v>
      </c>
      <c r="F41">
        <f t="shared" si="2"/>
        <v>1.7101271826939622E-2</v>
      </c>
      <c r="G41">
        <f t="shared" si="3"/>
        <v>1.2</v>
      </c>
      <c r="H41">
        <f t="shared" si="4"/>
        <v>0.83333333333333337</v>
      </c>
    </row>
    <row r="42" spans="1:8" x14ac:dyDescent="0.35">
      <c r="A42">
        <v>41</v>
      </c>
      <c r="B42" t="s">
        <v>185</v>
      </c>
      <c r="C42">
        <v>6.58</v>
      </c>
      <c r="D42">
        <f t="shared" si="0"/>
        <v>0.81822589361395548</v>
      </c>
      <c r="E42">
        <f t="shared" si="1"/>
        <v>7.800250974228394E-2</v>
      </c>
      <c r="F42">
        <f t="shared" si="2"/>
        <v>2.1785265876048038E-2</v>
      </c>
      <c r="G42">
        <f t="shared" si="3"/>
        <v>1.1707317073170731</v>
      </c>
      <c r="H42">
        <f t="shared" si="4"/>
        <v>0.85416666666666674</v>
      </c>
    </row>
    <row r="43" spans="1:8" x14ac:dyDescent="0.35">
      <c r="A43">
        <v>42</v>
      </c>
      <c r="B43" t="s">
        <v>189</v>
      </c>
      <c r="C43">
        <v>6.91</v>
      </c>
      <c r="D43">
        <f t="shared" si="0"/>
        <v>0.8394780473741984</v>
      </c>
      <c r="E43">
        <f t="shared" si="1"/>
        <v>9.0325161821032438E-2</v>
      </c>
      <c r="F43">
        <f t="shared" si="2"/>
        <v>2.7146454902752536E-2</v>
      </c>
      <c r="G43">
        <f t="shared" si="3"/>
        <v>1.1428571428571428</v>
      </c>
      <c r="H43">
        <f t="shared" si="4"/>
        <v>0.875</v>
      </c>
    </row>
    <row r="44" spans="1:8" x14ac:dyDescent="0.35">
      <c r="A44">
        <v>43</v>
      </c>
      <c r="B44" t="s">
        <v>21</v>
      </c>
      <c r="C44">
        <v>7.2</v>
      </c>
      <c r="D44">
        <f t="shared" si="0"/>
        <v>0.85733249643126852</v>
      </c>
      <c r="E44">
        <f t="shared" si="1"/>
        <v>0.10137594710926372</v>
      </c>
      <c r="F44">
        <f t="shared" si="2"/>
        <v>3.227768559542521E-2</v>
      </c>
      <c r="G44">
        <f t="shared" si="3"/>
        <v>1.1162790697674418</v>
      </c>
      <c r="H44">
        <f t="shared" si="4"/>
        <v>0.89583333333333337</v>
      </c>
    </row>
    <row r="45" spans="1:8" x14ac:dyDescent="0.35">
      <c r="A45">
        <v>44</v>
      </c>
      <c r="B45" t="s">
        <v>97</v>
      </c>
      <c r="C45">
        <v>8.1999999999999993</v>
      </c>
      <c r="D45">
        <f t="shared" si="0"/>
        <v>0.91381385238371671</v>
      </c>
      <c r="E45">
        <f t="shared" si="1"/>
        <v>0.14053295464321758</v>
      </c>
      <c r="F45">
        <f t="shared" si="2"/>
        <v>5.2682607960082076E-2</v>
      </c>
      <c r="G45">
        <f t="shared" si="3"/>
        <v>1.0909090909090908</v>
      </c>
      <c r="H45">
        <f t="shared" si="4"/>
        <v>0.91666666666666674</v>
      </c>
    </row>
    <row r="46" spans="1:8" x14ac:dyDescent="0.35">
      <c r="A46">
        <v>45</v>
      </c>
      <c r="B46" t="s">
        <v>109</v>
      </c>
      <c r="C46">
        <v>11.67</v>
      </c>
      <c r="D46">
        <f t="shared" si="0"/>
        <v>1.0670708560453701</v>
      </c>
      <c r="E46">
        <f t="shared" si="1"/>
        <v>0.27892579281497432</v>
      </c>
      <c r="F46">
        <f t="shared" si="2"/>
        <v>0.1473102661875125</v>
      </c>
      <c r="G46">
        <f t="shared" si="3"/>
        <v>1.0666666666666667</v>
      </c>
      <c r="H46">
        <f t="shared" si="4"/>
        <v>0.9375</v>
      </c>
    </row>
    <row r="47" spans="1:8" x14ac:dyDescent="0.35">
      <c r="A47">
        <v>46</v>
      </c>
      <c r="B47" t="s">
        <v>178</v>
      </c>
      <c r="C47">
        <v>13.57</v>
      </c>
      <c r="D47">
        <f t="shared" si="0"/>
        <v>1.1325798476597371</v>
      </c>
      <c r="E47">
        <f t="shared" si="1"/>
        <v>0.3524123059487842</v>
      </c>
      <c r="F47">
        <f t="shared" si="2"/>
        <v>0.20920718595427656</v>
      </c>
      <c r="G47">
        <f t="shared" si="3"/>
        <v>1.0434782608695652</v>
      </c>
      <c r="H47">
        <f t="shared" si="4"/>
        <v>0.95833333333333337</v>
      </c>
    </row>
    <row r="48" spans="1:8" x14ac:dyDescent="0.35">
      <c r="A48">
        <v>47</v>
      </c>
      <c r="B48" t="s">
        <v>14</v>
      </c>
      <c r="C48">
        <v>36.619999999999997</v>
      </c>
      <c r="D48">
        <f t="shared" si="0"/>
        <v>1.5637183399656776</v>
      </c>
      <c r="E48">
        <f t="shared" si="1"/>
        <v>1.0501776153556093</v>
      </c>
      <c r="F48">
        <f t="shared" si="2"/>
        <v>1.0762028443411618</v>
      </c>
      <c r="G48">
        <f t="shared" si="3"/>
        <v>1.0212765957446808</v>
      </c>
      <c r="H48">
        <f t="shared" si="4"/>
        <v>0.97916666666666674</v>
      </c>
    </row>
    <row r="51" spans="2:8" x14ac:dyDescent="0.35">
      <c r="B51" t="s">
        <v>258</v>
      </c>
      <c r="C51" t="s">
        <v>265</v>
      </c>
      <c r="D51" t="s">
        <v>266</v>
      </c>
      <c r="E51" t="s">
        <v>259</v>
      </c>
      <c r="F51" t="s">
        <v>260</v>
      </c>
      <c r="G51" t="s">
        <v>261</v>
      </c>
      <c r="H51" s="1" t="s">
        <v>262</v>
      </c>
    </row>
    <row r="52" spans="2:8" x14ac:dyDescent="0.35">
      <c r="B52">
        <v>2</v>
      </c>
      <c r="C52">
        <v>-9.9000000000000005E-2</v>
      </c>
      <c r="D52">
        <v>-0.11600000000000001</v>
      </c>
      <c r="E52">
        <f>(C52-D52)/($K$9-$K$10)</f>
        <v>-0.17000000000000004</v>
      </c>
      <c r="F52" s="2">
        <f>C52+(E52*($K$8-$K$9))</f>
        <v>-0.11029456499176371</v>
      </c>
      <c r="G52" s="2">
        <f t="shared" ref="G52:G58" si="5">$K$3+(F52*$K$7)</f>
        <v>0.5050644906483639</v>
      </c>
      <c r="H52" s="3">
        <f t="shared" ref="H52:H58" si="6">10^G52</f>
        <v>3.1993701655491638</v>
      </c>
    </row>
    <row r="53" spans="2:8" x14ac:dyDescent="0.35">
      <c r="B53">
        <v>5</v>
      </c>
      <c r="C53">
        <v>0.8</v>
      </c>
      <c r="D53">
        <v>0.79</v>
      </c>
      <c r="E53">
        <f t="shared" ref="E53:E58" si="7">(C53-D53)/($K$9-$K$10)</f>
        <v>-0.10000000000000012</v>
      </c>
      <c r="F53" s="2">
        <f t="shared" ref="F53:F58" si="8">C53+(E53*($K$8-$K$9))</f>
        <v>0.79335613824013906</v>
      </c>
      <c r="G53" s="2">
        <f t="shared" si="5"/>
        <v>0.78258093119263195</v>
      </c>
      <c r="H53" s="3">
        <f t="shared" si="6"/>
        <v>6.0615114684964588</v>
      </c>
    </row>
    <row r="54" spans="2:8" x14ac:dyDescent="0.35">
      <c r="B54">
        <v>10</v>
      </c>
      <c r="C54">
        <v>1.3280000000000001</v>
      </c>
      <c r="D54">
        <v>1.333</v>
      </c>
      <c r="E54">
        <f t="shared" si="7"/>
        <v>4.9999999999998948E-2</v>
      </c>
      <c r="F54" s="2">
        <f t="shared" si="8"/>
        <v>1.3313219308799304</v>
      </c>
      <c r="G54" s="2">
        <f t="shared" si="5"/>
        <v>0.94779338703870186</v>
      </c>
      <c r="H54" s="3">
        <f t="shared" si="6"/>
        <v>8.867340533350724</v>
      </c>
    </row>
    <row r="55" spans="2:8" x14ac:dyDescent="0.35">
      <c r="B55">
        <v>25</v>
      </c>
      <c r="C55">
        <v>1.9390000000000001</v>
      </c>
      <c r="D55">
        <v>1.9670000000000001</v>
      </c>
      <c r="E55">
        <f t="shared" si="7"/>
        <v>0.2800000000000003</v>
      </c>
      <c r="F55" s="2">
        <f t="shared" si="8"/>
        <v>1.9576028129276108</v>
      </c>
      <c r="G55" s="2">
        <f t="shared" si="5"/>
        <v>1.1401279257550336</v>
      </c>
      <c r="H55" s="3">
        <f t="shared" si="6"/>
        <v>13.807909303950668</v>
      </c>
    </row>
    <row r="56" spans="2:8" x14ac:dyDescent="0.35">
      <c r="B56">
        <v>50</v>
      </c>
      <c r="C56">
        <v>2.359</v>
      </c>
      <c r="D56">
        <v>2.407</v>
      </c>
      <c r="E56">
        <f t="shared" si="7"/>
        <v>0.48000000000000054</v>
      </c>
      <c r="F56" s="2">
        <f t="shared" si="8"/>
        <v>2.390890536447333</v>
      </c>
      <c r="G56" s="2">
        <f t="shared" si="5"/>
        <v>1.2731931315172473</v>
      </c>
      <c r="H56" s="3">
        <f t="shared" si="6"/>
        <v>18.758285068378875</v>
      </c>
    </row>
    <row r="57" spans="2:8" x14ac:dyDescent="0.35">
      <c r="B57">
        <v>100</v>
      </c>
      <c r="C57">
        <v>2.7549999999999999</v>
      </c>
      <c r="D57">
        <v>2.8239999999999998</v>
      </c>
      <c r="E57">
        <f t="shared" si="7"/>
        <v>0.68999999999999961</v>
      </c>
      <c r="F57" s="2">
        <f t="shared" si="8"/>
        <v>2.8008426461430407</v>
      </c>
      <c r="G57" s="2">
        <f t="shared" si="5"/>
        <v>1.399091833161006</v>
      </c>
      <c r="H57" s="3">
        <f t="shared" si="6"/>
        <v>25.066392350563586</v>
      </c>
    </row>
    <row r="58" spans="2:8" x14ac:dyDescent="0.35">
      <c r="B58">
        <v>200</v>
      </c>
      <c r="C58">
        <v>3.1320000000000001</v>
      </c>
      <c r="D58">
        <v>3.2229999999999999</v>
      </c>
      <c r="E58">
        <f t="shared" si="7"/>
        <v>0.9099999999999977</v>
      </c>
      <c r="F58" s="2">
        <f t="shared" si="8"/>
        <v>3.192459142014735</v>
      </c>
      <c r="G58" s="2">
        <f t="shared" si="5"/>
        <v>1.5193595600648175</v>
      </c>
      <c r="H58" s="3">
        <f t="shared" si="6"/>
        <v>33.064317306606654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2019-04-16T22:55:22Z</dcterms:modified>
</cp:coreProperties>
</file>