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63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<sst xmlns="http://schemas.openxmlformats.org/spreadsheetml/2006/main" count="133" uniqueCount="117">
  <si>
    <t>Scenario</t>
  </si>
  <si>
    <t>Return period</t>
  </si>
  <si>
    <r>
      <t>Annual probability (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)</t>
    </r>
  </si>
  <si>
    <r>
      <t>Losses (</t>
    </r>
    <r>
      <rPr>
        <b/>
        <sz val="10"/>
        <rFont val="Times New Roman"/>
        <family val="1"/>
      </rPr>
      <t>= V * A  * Cost</t>
    </r>
    <r>
      <rPr>
        <sz val="10"/>
        <rFont val="Times New Roman"/>
        <family val="1"/>
      </rPr>
      <t>)</t>
    </r>
  </si>
  <si>
    <r>
      <t>Annual Risk (</t>
    </r>
    <r>
      <rPr>
        <b/>
        <sz val="10"/>
        <rFont val="Times New Roman"/>
        <family val="1"/>
      </rPr>
      <t>R = P * V * A</t>
    </r>
    <r>
      <rPr>
        <sz val="10"/>
        <rFont val="Times New Roman"/>
        <family val="1"/>
      </rPr>
      <t>)</t>
    </r>
  </si>
  <si>
    <t xml:space="preserve">Min   </t>
  </si>
  <si>
    <t xml:space="preserve">        0.00</t>
  </si>
  <si>
    <t xml:space="preserve">          0.0</t>
  </si>
  <si>
    <t xml:space="preserve">           0.0</t>
  </si>
  <si>
    <t xml:space="preserve">         0.00</t>
  </si>
  <si>
    <t xml:space="preserve">Max   </t>
  </si>
  <si>
    <t xml:space="preserve">       27.65</t>
  </si>
  <si>
    <t xml:space="preserve">       32.10</t>
  </si>
  <si>
    <t xml:space="preserve">       39.30</t>
  </si>
  <si>
    <t xml:space="preserve">          1.4</t>
  </si>
  <si>
    <t xml:space="preserve">          13.0</t>
  </si>
  <si>
    <t xml:space="preserve">          30.4</t>
  </si>
  <si>
    <t xml:space="preserve">          49.3</t>
  </si>
  <si>
    <t xml:space="preserve">          91.0</t>
  </si>
  <si>
    <t xml:space="preserve">        17.45</t>
  </si>
  <si>
    <t xml:space="preserve">       61.09</t>
  </si>
  <si>
    <t xml:space="preserve">      122.52</t>
  </si>
  <si>
    <t xml:space="preserve">      206.52</t>
  </si>
  <si>
    <t xml:space="preserve">       24.15</t>
  </si>
  <si>
    <t xml:space="preserve">       42.52</t>
  </si>
  <si>
    <t xml:space="preserve">Avg   </t>
  </si>
  <si>
    <t xml:space="preserve">        0.11</t>
  </si>
  <si>
    <t xml:space="preserve">        0.20</t>
  </si>
  <si>
    <t xml:space="preserve">        0.61</t>
  </si>
  <si>
    <t xml:space="preserve">           0.2</t>
  </si>
  <si>
    <t xml:space="preserve">           1.0</t>
  </si>
  <si>
    <t xml:space="preserve">           1.8</t>
  </si>
  <si>
    <t xml:space="preserve">           3.1</t>
  </si>
  <si>
    <t xml:space="preserve">         0.94</t>
  </si>
  <si>
    <t xml:space="preserve">        3.42</t>
  </si>
  <si>
    <t xml:space="preserve">        6.86</t>
  </si>
  <si>
    <t xml:space="preserve">       10.86</t>
  </si>
  <si>
    <t xml:space="preserve">        1.95</t>
  </si>
  <si>
    <t xml:space="preserve">StD   </t>
  </si>
  <si>
    <t xml:space="preserve">        0.98</t>
  </si>
  <si>
    <t xml:space="preserve">        1.32</t>
  </si>
  <si>
    <t xml:space="preserve">        2.66</t>
  </si>
  <si>
    <t xml:space="preserve">          0.1</t>
  </si>
  <si>
    <t xml:space="preserve">           0.9</t>
  </si>
  <si>
    <t xml:space="preserve">           2.5</t>
  </si>
  <si>
    <t xml:space="preserve">           4.6</t>
  </si>
  <si>
    <t xml:space="preserve">           7.8</t>
  </si>
  <si>
    <t xml:space="preserve">         1.54</t>
  </si>
  <si>
    <t xml:space="preserve">        5.43</t>
  </si>
  <si>
    <t xml:space="preserve">        9.69</t>
  </si>
  <si>
    <t xml:space="preserve">       14.35</t>
  </si>
  <si>
    <t xml:space="preserve">        0.88</t>
  </si>
  <si>
    <t xml:space="preserve">        4.03</t>
  </si>
  <si>
    <t xml:space="preserve">Sum   </t>
  </si>
  <si>
    <t xml:space="preserve">      140.10</t>
  </si>
  <si>
    <t xml:space="preserve">      260.05</t>
  </si>
  <si>
    <t xml:space="preserve">      810.70</t>
  </si>
  <si>
    <t xml:space="preserve">         29.5</t>
  </si>
  <si>
    <t xml:space="preserve">         314.0</t>
  </si>
  <si>
    <t xml:space="preserve">        1286.1</t>
  </si>
  <si>
    <t xml:space="preserve">        2422.2</t>
  </si>
  <si>
    <t xml:space="preserve">        4143.4</t>
  </si>
  <si>
    <t xml:space="preserve">      1248.77</t>
  </si>
  <si>
    <t xml:space="preserve">     4557.23</t>
  </si>
  <si>
    <t xml:space="preserve">     9130.37</t>
  </si>
  <si>
    <t xml:space="preserve">    14459.05</t>
  </si>
  <si>
    <t xml:space="preserve">      144.29</t>
  </si>
  <si>
    <t xml:space="preserve">     2596.69</t>
  </si>
  <si>
    <t>Flood_10y</t>
  </si>
  <si>
    <t>Flood_50y</t>
  </si>
  <si>
    <t>Flood_100y</t>
  </si>
  <si>
    <t>Landslide_50y</t>
  </si>
  <si>
    <t>Landslide_100y</t>
  </si>
  <si>
    <t>Landslide_200y</t>
  </si>
  <si>
    <t>Landslide_400y</t>
  </si>
  <si>
    <t>Landslide_300y</t>
  </si>
  <si>
    <t>Seismic_VI</t>
  </si>
  <si>
    <t>Seismic_VII</t>
  </si>
  <si>
    <t>Seismic_VIII</t>
  </si>
  <si>
    <t>Seismic_IX</t>
  </si>
  <si>
    <t>Tech_sc1</t>
  </si>
  <si>
    <t>Tech_sc2</t>
  </si>
  <si>
    <t>test</t>
  </si>
  <si>
    <t>cost</t>
  </si>
  <si>
    <t xml:space="preserve">             0.00</t>
  </si>
  <si>
    <t xml:space="preserve">      21433500.00</t>
  </si>
  <si>
    <t xml:space="preserve">        119582.62</t>
  </si>
  <si>
    <t xml:space="preserve">        666989.25</t>
  </si>
  <si>
    <t xml:space="preserve">     159164467.52</t>
  </si>
  <si>
    <t>Flood_cost_10y</t>
  </si>
  <si>
    <t>Flood_cost_50y</t>
  </si>
  <si>
    <t>2010 data</t>
  </si>
  <si>
    <t>Flood risk monetary data</t>
  </si>
  <si>
    <r>
      <t xml:space="preserve">Temporal probability </t>
    </r>
    <r>
      <rPr>
        <b/>
        <sz val="9"/>
        <rFont val="Times New Roman"/>
        <family val="1"/>
      </rPr>
      <t>P</t>
    </r>
    <r>
      <rPr>
        <b/>
        <vertAlign val="subscript"/>
        <sz val="9"/>
        <rFont val="Times New Roman"/>
        <family val="1"/>
      </rPr>
      <t>T</t>
    </r>
  </si>
  <si>
    <r>
      <t xml:space="preserve">Losses  </t>
    </r>
    <r>
      <rPr>
        <b/>
        <sz val="9"/>
        <rFont val="Times New Roman"/>
        <family val="1"/>
      </rPr>
      <t>(P</t>
    </r>
    <r>
      <rPr>
        <b/>
        <vertAlign val="subscript"/>
        <sz val="9"/>
        <rFont val="Times New Roman"/>
        <family val="1"/>
      </rPr>
      <t xml:space="preserve">S  </t>
    </r>
    <r>
      <rPr>
        <b/>
        <sz val="9"/>
        <rFont val="Times New Roman"/>
        <family val="1"/>
      </rPr>
      <t>*V * A *Cost)</t>
    </r>
  </si>
  <si>
    <r>
      <t xml:space="preserve">Specific risk </t>
    </r>
    <r>
      <rPr>
        <b/>
        <sz val="9"/>
        <rFont val="Times New Roman"/>
        <family val="1"/>
      </rPr>
      <t>P</t>
    </r>
    <r>
      <rPr>
        <b/>
        <vertAlign val="subscript"/>
        <sz val="9"/>
        <rFont val="Times New Roman"/>
        <family val="1"/>
      </rPr>
      <t>T</t>
    </r>
    <r>
      <rPr>
        <b/>
        <sz val="9"/>
        <rFont val="Times New Roman"/>
        <family val="1"/>
      </rPr>
      <t>*P</t>
    </r>
    <r>
      <rPr>
        <b/>
        <vertAlign val="subscript"/>
        <sz val="9"/>
        <rFont val="Times New Roman"/>
        <family val="1"/>
      </rPr>
      <t xml:space="preserve">S </t>
    </r>
    <r>
      <rPr>
        <b/>
        <sz val="9"/>
        <rFont val="Times New Roman"/>
        <family val="1"/>
      </rPr>
      <t>*V*A*Costs</t>
    </r>
  </si>
  <si>
    <t>Landslide_cost_50y</t>
  </si>
  <si>
    <t>Landslide_cost_100y</t>
  </si>
  <si>
    <t>Landslide_cost_200y</t>
  </si>
  <si>
    <t>Landslide_cost_300y</t>
  </si>
  <si>
    <t>Landslide_cost_400y</t>
  </si>
  <si>
    <r>
      <t xml:space="preserve"> </t>
    </r>
    <r>
      <rPr>
        <sz val="11"/>
        <color indexed="10"/>
        <rFont val="Calibri"/>
        <family val="2"/>
      </rPr>
      <t>Assumption flood 2 year no damage.</t>
    </r>
  </si>
  <si>
    <t>Trinagle B</t>
  </si>
  <si>
    <t>Triangle A</t>
  </si>
  <si>
    <t>Tringle C</t>
  </si>
  <si>
    <t>Rectangle A</t>
  </si>
  <si>
    <t>Rectangle B</t>
  </si>
  <si>
    <t>Rectangle C</t>
  </si>
  <si>
    <t>Total Av annual risk</t>
  </si>
  <si>
    <t>Landslide risk monetary data.</t>
  </si>
  <si>
    <t>Seismic_cost_50y</t>
  </si>
  <si>
    <t>Seismic_cost_100y</t>
  </si>
  <si>
    <t>Seismic_cost_500y</t>
  </si>
  <si>
    <t>Tech_cost_50y</t>
  </si>
  <si>
    <t>Tech_cost_500y</t>
  </si>
  <si>
    <t>Earth-quake risk monetary data</t>
  </si>
  <si>
    <t>Seismic_cost_200y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</si>
</sst>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E+00"/>
    <numFmt numFmtId="173" formatCode="[$-413]dddd\ d\ mmmm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9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2" fontId="18" fillId="0" borderId="13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Flood risk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Blad1!$D$9:$G$9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Blad1!$D$8:$G$8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Flood 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</c:val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Flood risk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Blad1!$E$9:$G$9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Blad1!$E$8:$G$8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flood 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</c:val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Landslide risk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Blad1!$E$28:$I$28</c:f>
              <c:numCache>
                <c:ptCount val="5"/>
                <c:pt idx="0">
                  <c:v>73057</c:v>
                </c:pt>
                <c:pt idx="1">
                  <c:v>1687102</c:v>
                </c:pt>
                <c:pt idx="2">
                  <c:v>7550883</c:v>
                </c:pt>
                <c:pt idx="3">
                  <c:v>14568595</c:v>
                </c:pt>
                <c:pt idx="4">
                  <c:v>25192181.513</c:v>
                </c:pt>
              </c:numCache>
            </c:numRef>
          </c:xVal>
          <c:yVal>
            <c:numRef>
              <c:f>Blad1!$E$27:$I$27</c:f>
              <c:numCache>
                <c:ptCount val="5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0.0033</c:v>
                </c:pt>
                <c:pt idx="4">
                  <c:v>0.0025</c:v>
                </c:pt>
              </c:numCache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crossBetween val="midCat"/>
        <c:dispUnits/>
      </c:val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Earth_quake risk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Eart_quake risk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Blad1!$E$41:$H$41</c:f>
              <c:numCache>
                <c:ptCount val="4"/>
                <c:pt idx="0">
                  <c:v>43715765</c:v>
                </c:pt>
                <c:pt idx="1">
                  <c:v>165267833</c:v>
                </c:pt>
                <c:pt idx="2">
                  <c:v>385609419</c:v>
                </c:pt>
                <c:pt idx="3">
                  <c:v>679926964</c:v>
                </c:pt>
              </c:numCache>
            </c:numRef>
          </c:xVal>
          <c:yVal>
            <c:numRef>
              <c:f>Blad1!$E$40:$H$40</c:f>
              <c:numCache>
                <c:ptCount val="4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0.002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crossBetween val="midCat"/>
        <c:dispUnits/>
      </c:val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Flood risk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Blad1!$E$9:$G$9</c:f>
              <c:numCache>
                <c:ptCount val="3"/>
                <c:pt idx="0">
                  <c:v>31896764</c:v>
                </c:pt>
                <c:pt idx="1">
                  <c:v>57668466</c:v>
                </c:pt>
                <c:pt idx="2">
                  <c:v>170797897</c:v>
                </c:pt>
              </c:numCache>
            </c:numRef>
          </c:xVal>
          <c:yVal>
            <c:numRef>
              <c:f>Blad1!$E$8:$G$8</c:f>
              <c:numCache>
                <c:ptCount val="3"/>
                <c:pt idx="0">
                  <c:v>0.1</c:v>
                </c:pt>
                <c:pt idx="1">
                  <c:v>0.02</c:v>
                </c:pt>
                <c:pt idx="2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v>Landslide risk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Blad1!$E$28:$I$28</c:f>
              <c:numCache>
                <c:ptCount val="5"/>
                <c:pt idx="0">
                  <c:v>73057</c:v>
                </c:pt>
                <c:pt idx="1">
                  <c:v>1687102</c:v>
                </c:pt>
                <c:pt idx="2">
                  <c:v>7550883</c:v>
                </c:pt>
                <c:pt idx="3">
                  <c:v>14568595</c:v>
                </c:pt>
                <c:pt idx="4">
                  <c:v>25192181.513</c:v>
                </c:pt>
              </c:numCache>
            </c:numRef>
          </c:xVal>
          <c:yVal>
            <c:numRef>
              <c:f>Blad1!$E$27:$I$27</c:f>
              <c:numCache>
                <c:ptCount val="5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0.0033</c:v>
                </c:pt>
                <c:pt idx="4">
                  <c:v>0.0025</c:v>
                </c:pt>
              </c:numCache>
            </c:numRef>
          </c:yVal>
          <c:smooth val="0"/>
        </c:ser>
        <c:ser>
          <c:idx val="2"/>
          <c:order val="2"/>
          <c:tx>
            <c:v>Eartth_quake risk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Blad1!$E$41:$H$41</c:f>
              <c:numCache>
                <c:ptCount val="4"/>
                <c:pt idx="0">
                  <c:v>43715765</c:v>
                </c:pt>
                <c:pt idx="1">
                  <c:v>165267833</c:v>
                </c:pt>
                <c:pt idx="2">
                  <c:v>385609419</c:v>
                </c:pt>
                <c:pt idx="3">
                  <c:v>679926964</c:v>
                </c:pt>
              </c:numCache>
            </c:numRef>
          </c:xVal>
          <c:yVal>
            <c:numRef>
              <c:f>Blad1!$E$40:$H$40</c:f>
              <c:numCache>
                <c:ptCount val="4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0.002</c:v>
                </c:pt>
              </c:numCache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crossBetween val="midCat"/>
        <c:dispUnits/>
      </c:val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1</xdr:row>
      <xdr:rowOff>114300</xdr:rowOff>
    </xdr:from>
    <xdr:to>
      <xdr:col>20</xdr:col>
      <xdr:colOff>9525</xdr:colOff>
      <xdr:row>14</xdr:row>
      <xdr:rowOff>104775</xdr:rowOff>
    </xdr:to>
    <xdr:graphicFrame>
      <xdr:nvGraphicFramePr>
        <xdr:cNvPr id="1" name="Chart 16"/>
        <xdr:cNvGraphicFramePr/>
      </xdr:nvGraphicFramePr>
      <xdr:xfrm>
        <a:off x="13058775" y="304800"/>
        <a:ext cx="55435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381000</xdr:colOff>
      <xdr:row>1</xdr:row>
      <xdr:rowOff>152400</xdr:rowOff>
    </xdr:from>
    <xdr:to>
      <xdr:col>25</xdr:col>
      <xdr:colOff>371475</xdr:colOff>
      <xdr:row>14</xdr:row>
      <xdr:rowOff>142875</xdr:rowOff>
    </xdr:to>
    <xdr:graphicFrame>
      <xdr:nvGraphicFramePr>
        <xdr:cNvPr id="2" name="Chart 17"/>
        <xdr:cNvGraphicFramePr/>
      </xdr:nvGraphicFramePr>
      <xdr:xfrm>
        <a:off x="18973800" y="342900"/>
        <a:ext cx="5810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25</xdr:row>
      <xdr:rowOff>0</xdr:rowOff>
    </xdr:from>
    <xdr:to>
      <xdr:col>13</xdr:col>
      <xdr:colOff>962025</xdr:colOff>
      <xdr:row>34</xdr:row>
      <xdr:rowOff>0</xdr:rowOff>
    </xdr:to>
    <xdr:graphicFrame>
      <xdr:nvGraphicFramePr>
        <xdr:cNvPr id="3" name="Chart 18"/>
        <xdr:cNvGraphicFramePr/>
      </xdr:nvGraphicFramePr>
      <xdr:xfrm>
        <a:off x="7981950" y="5848350"/>
        <a:ext cx="57245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37</xdr:row>
      <xdr:rowOff>19050</xdr:rowOff>
    </xdr:from>
    <xdr:to>
      <xdr:col>14</xdr:col>
      <xdr:colOff>0</xdr:colOff>
      <xdr:row>45</xdr:row>
      <xdr:rowOff>9525</xdr:rowOff>
    </xdr:to>
    <xdr:graphicFrame>
      <xdr:nvGraphicFramePr>
        <xdr:cNvPr id="4" name="Chart 19"/>
        <xdr:cNvGraphicFramePr/>
      </xdr:nvGraphicFramePr>
      <xdr:xfrm>
        <a:off x="7972425" y="9239250"/>
        <a:ext cx="58102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8</xdr:col>
      <xdr:colOff>19050</xdr:colOff>
      <xdr:row>64</xdr:row>
      <xdr:rowOff>76200</xdr:rowOff>
    </xdr:to>
    <xdr:graphicFrame>
      <xdr:nvGraphicFramePr>
        <xdr:cNvPr id="5" name="Chart 20"/>
        <xdr:cNvGraphicFramePr/>
      </xdr:nvGraphicFramePr>
      <xdr:xfrm>
        <a:off x="1219200" y="11839575"/>
        <a:ext cx="581025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I42"/>
  <sheetViews>
    <sheetView tabSelected="1" zoomScalePageLayoutView="0" workbookViewId="0" topLeftCell="A18">
      <selection activeCell="D45" sqref="D45:D46"/>
    </sheetView>
  </sheetViews>
  <sheetFormatPr defaultColWidth="9.140625" defaultRowHeight="15"/>
  <cols>
    <col min="4" max="4" width="13.8515625" style="0" customWidth="1"/>
    <col min="5" max="5" width="16.140625" style="0" customWidth="1"/>
    <col min="6" max="6" width="17.421875" style="0" customWidth="1"/>
    <col min="7" max="7" width="19.57421875" style="0" customWidth="1"/>
    <col min="8" max="8" width="10.7109375" style="0" customWidth="1"/>
    <col min="9" max="9" width="14.28125" style="0" customWidth="1"/>
    <col min="10" max="10" width="18.421875" style="0" customWidth="1"/>
    <col min="11" max="11" width="15.57421875" style="0" customWidth="1"/>
    <col min="12" max="12" width="16.7109375" style="0" customWidth="1"/>
    <col min="13" max="13" width="21.00390625" style="0" customWidth="1"/>
    <col min="14" max="14" width="15.57421875" style="0" customWidth="1"/>
    <col min="15" max="15" width="17.57421875" style="0" customWidth="1"/>
    <col min="16" max="16" width="12.57421875" style="0" customWidth="1"/>
    <col min="17" max="17" width="14.57421875" style="0" customWidth="1"/>
    <col min="21" max="21" width="15.140625" style="8" customWidth="1"/>
    <col min="22" max="22" width="18.57421875" style="7" customWidth="1"/>
    <col min="23" max="23" width="17.140625" style="8" customWidth="1"/>
    <col min="24" max="24" width="17.00390625" style="0" customWidth="1"/>
    <col min="25" max="25" width="19.421875" style="0" customWidth="1"/>
    <col min="26" max="26" width="21.00390625" style="0" customWidth="1"/>
    <col min="27" max="27" width="20.8515625" style="0" customWidth="1"/>
    <col min="28" max="29" width="21.28125" style="0" customWidth="1"/>
    <col min="30" max="30" width="18.421875" style="0" customWidth="1"/>
    <col min="31" max="31" width="18.00390625" style="0" customWidth="1"/>
    <col min="32" max="32" width="20.28125" style="0" customWidth="1"/>
    <col min="33" max="33" width="17.28125" style="0" customWidth="1"/>
    <col min="34" max="34" width="16.8515625" style="0" customWidth="1"/>
    <col min="35" max="35" width="15.57421875" style="0" customWidth="1"/>
  </cols>
  <sheetData>
    <row r="2" ht="15">
      <c r="C2" t="s">
        <v>91</v>
      </c>
    </row>
    <row r="5" spans="3:5" ht="15.75" thickBot="1">
      <c r="C5" t="s">
        <v>92</v>
      </c>
      <c r="E5" t="s">
        <v>101</v>
      </c>
    </row>
    <row r="6" spans="3:7" ht="15.75" thickBot="1">
      <c r="C6" s="1" t="s">
        <v>0</v>
      </c>
      <c r="D6" s="13">
        <v>2</v>
      </c>
      <c r="E6" s="2">
        <v>10</v>
      </c>
      <c r="F6" s="2">
        <v>50</v>
      </c>
      <c r="G6" s="2">
        <v>100</v>
      </c>
    </row>
    <row r="7" spans="3:13" ht="26.25" thickBot="1">
      <c r="C7" s="3" t="s">
        <v>1</v>
      </c>
      <c r="D7" s="14">
        <v>2</v>
      </c>
      <c r="E7" s="2">
        <v>10</v>
      </c>
      <c r="F7" s="2">
        <v>50</v>
      </c>
      <c r="G7" s="2">
        <v>100</v>
      </c>
      <c r="I7" t="s">
        <v>103</v>
      </c>
      <c r="J7">
        <f>(D8-E8)*(E9-D9)</f>
        <v>12758705.600000001</v>
      </c>
      <c r="K7" t="s">
        <v>105</v>
      </c>
      <c r="L7">
        <f>(E9-D9)*0.1</f>
        <v>3189676.4000000004</v>
      </c>
      <c r="M7" t="s">
        <v>108</v>
      </c>
    </row>
    <row r="8" spans="3:12" ht="39" thickBot="1">
      <c r="C8" s="3" t="s">
        <v>2</v>
      </c>
      <c r="D8" s="14">
        <v>0.5</v>
      </c>
      <c r="E8" s="4">
        <f>1/E7</f>
        <v>0.1</v>
      </c>
      <c r="F8" s="4">
        <f>1/F7</f>
        <v>0.02</v>
      </c>
      <c r="G8" s="5">
        <f>1/G7</f>
        <v>0.01</v>
      </c>
      <c r="I8" t="s">
        <v>102</v>
      </c>
      <c r="J8">
        <f>(E8-F8)*(F9-E9)</f>
        <v>2061736.1600000001</v>
      </c>
      <c r="K8" t="s">
        <v>106</v>
      </c>
      <c r="L8">
        <f>(F9-E9)*0.02</f>
        <v>515434.04000000004</v>
      </c>
    </row>
    <row r="9" spans="3:12" ht="39" thickBot="1">
      <c r="C9" s="3" t="s">
        <v>3</v>
      </c>
      <c r="D9" s="15">
        <v>0</v>
      </c>
      <c r="E9" s="7">
        <v>31896764</v>
      </c>
      <c r="F9" s="8">
        <v>57668466</v>
      </c>
      <c r="G9">
        <v>170797897</v>
      </c>
      <c r="I9" t="s">
        <v>104</v>
      </c>
      <c r="J9">
        <f>(F8-G8)*(G9-F9)</f>
        <v>1131294.31</v>
      </c>
      <c r="K9" t="s">
        <v>107</v>
      </c>
      <c r="L9">
        <f>(G9-F9)*0.01</f>
        <v>1131294.31</v>
      </c>
    </row>
    <row r="10" spans="3:13" ht="39" thickBot="1">
      <c r="C10" s="3" t="s">
        <v>4</v>
      </c>
      <c r="D10" s="14">
        <v>0</v>
      </c>
      <c r="E10" s="6">
        <f>E8*E9</f>
        <v>3189676.4000000004</v>
      </c>
      <c r="F10" s="6">
        <f>F8*F9</f>
        <v>1153369.32</v>
      </c>
      <c r="G10" s="6">
        <f>G8*G9</f>
        <v>1707978.97</v>
      </c>
      <c r="J10">
        <f>J7+J8+J9</f>
        <v>15951736.070000002</v>
      </c>
      <c r="L10">
        <f>L7+L8+L9</f>
        <v>4836404.75</v>
      </c>
      <c r="M10">
        <f>J10+L10</f>
        <v>20788140.82</v>
      </c>
    </row>
    <row r="18" spans="6:35" ht="15">
      <c r="F18" t="s">
        <v>68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75</v>
      </c>
      <c r="M18" t="s">
        <v>74</v>
      </c>
      <c r="N18" t="s">
        <v>76</v>
      </c>
      <c r="O18" t="s">
        <v>77</v>
      </c>
      <c r="P18" t="s">
        <v>78</v>
      </c>
      <c r="Q18" t="s">
        <v>79</v>
      </c>
      <c r="R18" t="s">
        <v>80</v>
      </c>
      <c r="S18" t="s">
        <v>81</v>
      </c>
      <c r="T18" t="s">
        <v>82</v>
      </c>
      <c r="U18" s="8" t="s">
        <v>83</v>
      </c>
      <c r="V18" s="7" t="s">
        <v>89</v>
      </c>
      <c r="W18" s="8" t="s">
        <v>90</v>
      </c>
      <c r="X18" t="s">
        <v>70</v>
      </c>
      <c r="Y18" t="s">
        <v>96</v>
      </c>
      <c r="Z18" t="s">
        <v>97</v>
      </c>
      <c r="AA18" t="s">
        <v>98</v>
      </c>
      <c r="AB18" t="s">
        <v>99</v>
      </c>
      <c r="AC18" t="s">
        <v>100</v>
      </c>
      <c r="AD18" t="s">
        <v>110</v>
      </c>
      <c r="AE18" t="s">
        <v>111</v>
      </c>
      <c r="AF18" t="s">
        <v>116</v>
      </c>
      <c r="AG18" t="s">
        <v>112</v>
      </c>
      <c r="AH18" t="s">
        <v>113</v>
      </c>
      <c r="AI18" t="s">
        <v>114</v>
      </c>
    </row>
    <row r="19" spans="3:35" ht="15">
      <c r="C19" t="s">
        <v>5</v>
      </c>
      <c r="F19" t="s">
        <v>6</v>
      </c>
      <c r="G19" t="s">
        <v>6</v>
      </c>
      <c r="H19" t="s">
        <v>6</v>
      </c>
      <c r="I19" t="s">
        <v>7</v>
      </c>
      <c r="J19" t="s">
        <v>8</v>
      </c>
      <c r="K19" t="s">
        <v>8</v>
      </c>
      <c r="L19" t="s">
        <v>8</v>
      </c>
      <c r="M19" t="s">
        <v>8</v>
      </c>
      <c r="N19" t="s">
        <v>9</v>
      </c>
      <c r="O19" t="s">
        <v>6</v>
      </c>
      <c r="P19" t="s">
        <v>6</v>
      </c>
      <c r="Q19" t="s">
        <v>6</v>
      </c>
      <c r="R19" t="s">
        <v>6</v>
      </c>
      <c r="S19" t="s">
        <v>6</v>
      </c>
      <c r="T19">
        <v>0</v>
      </c>
      <c r="U19" s="8" t="s">
        <v>84</v>
      </c>
      <c r="V19" s="7">
        <v>0</v>
      </c>
      <c r="W19" s="8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3:35" ht="15">
      <c r="C20" t="s">
        <v>10</v>
      </c>
      <c r="F20" t="s">
        <v>11</v>
      </c>
      <c r="G20" t="s">
        <v>12</v>
      </c>
      <c r="H20" t="s">
        <v>13</v>
      </c>
      <c r="I20" t="s">
        <v>14</v>
      </c>
      <c r="J20" t="s">
        <v>15</v>
      </c>
      <c r="K20" t="s">
        <v>16</v>
      </c>
      <c r="L20" t="s">
        <v>17</v>
      </c>
      <c r="M20" t="s">
        <v>18</v>
      </c>
      <c r="N20" t="s">
        <v>19</v>
      </c>
      <c r="O20" t="s">
        <v>20</v>
      </c>
      <c r="P20" t="s">
        <v>21</v>
      </c>
      <c r="Q20" t="s">
        <v>22</v>
      </c>
      <c r="R20" t="s">
        <v>23</v>
      </c>
      <c r="S20" t="s">
        <v>24</v>
      </c>
      <c r="T20">
        <v>1</v>
      </c>
      <c r="U20" s="8" t="s">
        <v>85</v>
      </c>
      <c r="V20" s="7">
        <v>4284098</v>
      </c>
      <c r="W20" s="8">
        <v>7666281</v>
      </c>
      <c r="X20">
        <v>10822985</v>
      </c>
      <c r="Y20">
        <v>22645</v>
      </c>
      <c r="Z20">
        <v>237773</v>
      </c>
      <c r="AA20">
        <v>532158</v>
      </c>
      <c r="AB20">
        <v>996375</v>
      </c>
      <c r="AC20">
        <v>1872704.496</v>
      </c>
      <c r="AD20">
        <v>1018890</v>
      </c>
      <c r="AE20">
        <v>3798690</v>
      </c>
      <c r="AF20">
        <v>8583045</v>
      </c>
      <c r="AG20">
        <v>14629938</v>
      </c>
      <c r="AH20">
        <v>2250546</v>
      </c>
      <c r="AI20">
        <v>8630172</v>
      </c>
    </row>
    <row r="21" spans="3:35" ht="15">
      <c r="C21" t="s">
        <v>25</v>
      </c>
      <c r="F21" t="s">
        <v>26</v>
      </c>
      <c r="G21" t="s">
        <v>27</v>
      </c>
      <c r="H21" t="s">
        <v>28</v>
      </c>
      <c r="I21" t="s">
        <v>7</v>
      </c>
      <c r="J21" t="s">
        <v>29</v>
      </c>
      <c r="K21" t="s">
        <v>30</v>
      </c>
      <c r="L21" t="s">
        <v>31</v>
      </c>
      <c r="M21" t="s">
        <v>32</v>
      </c>
      <c r="N21" t="s">
        <v>33</v>
      </c>
      <c r="O21" t="s">
        <v>34</v>
      </c>
      <c r="P21" t="s">
        <v>35</v>
      </c>
      <c r="Q21" t="s">
        <v>36</v>
      </c>
      <c r="R21" t="s">
        <v>26</v>
      </c>
      <c r="S21" t="s">
        <v>37</v>
      </c>
      <c r="T21">
        <v>0</v>
      </c>
      <c r="U21" s="8" t="s">
        <v>86</v>
      </c>
      <c r="V21" s="7">
        <v>23965</v>
      </c>
      <c r="W21" s="8">
        <v>43327</v>
      </c>
      <c r="X21">
        <v>128323</v>
      </c>
      <c r="Y21">
        <v>55</v>
      </c>
      <c r="Z21">
        <v>1268</v>
      </c>
      <c r="AA21">
        <v>5673</v>
      </c>
      <c r="AB21">
        <v>10946</v>
      </c>
      <c r="AC21">
        <v>18927.259</v>
      </c>
      <c r="AD21">
        <v>32844</v>
      </c>
      <c r="AE21">
        <v>124168</v>
      </c>
      <c r="AF21">
        <v>289714</v>
      </c>
      <c r="AG21">
        <v>510839</v>
      </c>
      <c r="AH21">
        <v>26369</v>
      </c>
      <c r="AI21">
        <v>297023</v>
      </c>
    </row>
    <row r="22" spans="3:35" ht="15">
      <c r="C22" t="s">
        <v>38</v>
      </c>
      <c r="F22" t="s">
        <v>39</v>
      </c>
      <c r="G22" t="s">
        <v>40</v>
      </c>
      <c r="H22" t="s">
        <v>41</v>
      </c>
      <c r="I22" t="s">
        <v>42</v>
      </c>
      <c r="J22" t="s">
        <v>43</v>
      </c>
      <c r="K22" t="s">
        <v>44</v>
      </c>
      <c r="L22" t="s">
        <v>45</v>
      </c>
      <c r="M22" t="s">
        <v>46</v>
      </c>
      <c r="N22" t="s">
        <v>47</v>
      </c>
      <c r="O22" t="s">
        <v>48</v>
      </c>
      <c r="P22" t="s">
        <v>49</v>
      </c>
      <c r="Q22" t="s">
        <v>50</v>
      </c>
      <c r="R22" t="s">
        <v>51</v>
      </c>
      <c r="S22" t="s">
        <v>52</v>
      </c>
      <c r="T22">
        <v>0</v>
      </c>
      <c r="U22" s="8" t="s">
        <v>87</v>
      </c>
      <c r="V22" s="7">
        <v>220970</v>
      </c>
      <c r="W22" s="8">
        <v>330457</v>
      </c>
      <c r="X22">
        <v>718768</v>
      </c>
      <c r="Y22">
        <v>684</v>
      </c>
      <c r="Z22">
        <v>9868</v>
      </c>
      <c r="AA22">
        <v>28228</v>
      </c>
      <c r="AB22">
        <v>53900</v>
      </c>
      <c r="AC22">
        <v>93842.887</v>
      </c>
      <c r="AD22">
        <v>84856</v>
      </c>
      <c r="AE22">
        <v>315914</v>
      </c>
      <c r="AF22">
        <v>714623</v>
      </c>
      <c r="AG22">
        <v>1240460</v>
      </c>
      <c r="AH22">
        <v>179925</v>
      </c>
      <c r="AI22">
        <v>919753</v>
      </c>
    </row>
    <row r="23" spans="3:35" ht="15">
      <c r="C23" t="s">
        <v>53</v>
      </c>
      <c r="F23" t="s">
        <v>54</v>
      </c>
      <c r="G23" t="s">
        <v>55</v>
      </c>
      <c r="H23" t="s">
        <v>56</v>
      </c>
      <c r="I23" t="s">
        <v>57</v>
      </c>
      <c r="J23" t="s">
        <v>58</v>
      </c>
      <c r="K23" t="s">
        <v>59</v>
      </c>
      <c r="L23" t="s">
        <v>60</v>
      </c>
      <c r="M23" t="s">
        <v>61</v>
      </c>
      <c r="N23" t="s">
        <v>62</v>
      </c>
      <c r="O23" t="s">
        <v>63</v>
      </c>
      <c r="P23" t="s">
        <v>64</v>
      </c>
      <c r="Q23" t="s">
        <v>65</v>
      </c>
      <c r="R23" t="s">
        <v>66</v>
      </c>
      <c r="S23" t="s">
        <v>67</v>
      </c>
      <c r="T23">
        <v>143</v>
      </c>
      <c r="U23" s="8" t="s">
        <v>88</v>
      </c>
      <c r="V23" s="7">
        <v>31896764</v>
      </c>
      <c r="W23" s="8">
        <v>57668466</v>
      </c>
      <c r="X23">
        <v>170797897</v>
      </c>
      <c r="Y23">
        <v>73057</v>
      </c>
      <c r="Z23">
        <v>1687102</v>
      </c>
      <c r="AA23">
        <v>7550883</v>
      </c>
      <c r="AB23">
        <v>14568595</v>
      </c>
      <c r="AC23">
        <v>25192181.513</v>
      </c>
      <c r="AD23">
        <v>43715765</v>
      </c>
      <c r="AE23">
        <v>165267833</v>
      </c>
      <c r="AF23">
        <v>385609419</v>
      </c>
      <c r="AG23">
        <v>679926964</v>
      </c>
      <c r="AH23">
        <v>35096803</v>
      </c>
      <c r="AI23">
        <v>395338233</v>
      </c>
    </row>
    <row r="25" ht="15.75" thickBot="1">
      <c r="C25" t="s">
        <v>109</v>
      </c>
    </row>
    <row r="26" spans="3:23" ht="15.75" thickBot="1">
      <c r="C26" s="9"/>
      <c r="D26" s="5"/>
      <c r="E26" s="5">
        <v>50</v>
      </c>
      <c r="F26" s="5">
        <v>100</v>
      </c>
      <c r="G26" s="5">
        <v>200</v>
      </c>
      <c r="H26" s="5">
        <v>300</v>
      </c>
      <c r="I26" s="16">
        <v>400</v>
      </c>
      <c r="T26" s="8"/>
      <c r="U26" s="7"/>
      <c r="V26" s="8"/>
      <c r="W26"/>
    </row>
    <row r="27" spans="3:23" ht="39.75" thickBot="1">
      <c r="C27" s="10" t="s">
        <v>93</v>
      </c>
      <c r="D27" s="11"/>
      <c r="E27" s="11">
        <v>0.02</v>
      </c>
      <c r="F27" s="11">
        <v>0.01</v>
      </c>
      <c r="G27" s="11">
        <v>0.005</v>
      </c>
      <c r="H27" s="11">
        <v>0.0033</v>
      </c>
      <c r="I27">
        <f>1/I26</f>
        <v>0.0025</v>
      </c>
      <c r="T27" s="8"/>
      <c r="U27" s="7"/>
      <c r="V27" s="8"/>
      <c r="W27"/>
    </row>
    <row r="28" spans="3:23" ht="39" thickBot="1">
      <c r="C28" s="10" t="s">
        <v>94</v>
      </c>
      <c r="D28" s="12"/>
      <c r="E28">
        <v>73057</v>
      </c>
      <c r="F28">
        <v>1687102</v>
      </c>
      <c r="G28">
        <v>7550883</v>
      </c>
      <c r="H28">
        <v>14568595</v>
      </c>
      <c r="I28">
        <v>25192181.513</v>
      </c>
      <c r="T28" s="8"/>
      <c r="U28" s="7"/>
      <c r="V28" s="8"/>
      <c r="W28"/>
    </row>
    <row r="29" spans="3:23" ht="51" thickBot="1">
      <c r="C29" s="10" t="s">
        <v>95</v>
      </c>
      <c r="D29" s="11"/>
      <c r="E29" s="6"/>
      <c r="F29" s="6"/>
      <c r="G29" s="6"/>
      <c r="H29" s="6"/>
      <c r="T29" s="8"/>
      <c r="U29" s="7"/>
      <c r="V29" s="8"/>
      <c r="W29"/>
    </row>
    <row r="30" spans="20:23" ht="15">
      <c r="T30" s="8"/>
      <c r="U30" s="7"/>
      <c r="V30" s="8"/>
      <c r="W30"/>
    </row>
    <row r="31" spans="20:23" ht="15">
      <c r="T31" s="8"/>
      <c r="U31" s="7"/>
      <c r="V31" s="8"/>
      <c r="W31"/>
    </row>
    <row r="32" spans="20:23" ht="15">
      <c r="T32" s="8"/>
      <c r="U32" s="7"/>
      <c r="V32" s="8"/>
      <c r="W32"/>
    </row>
    <row r="33" spans="20:23" ht="15">
      <c r="T33" s="8"/>
      <c r="U33" s="7"/>
      <c r="V33" s="8"/>
      <c r="W33"/>
    </row>
    <row r="34" spans="20:23" ht="15">
      <c r="T34" s="8"/>
      <c r="U34" s="7"/>
      <c r="V34" s="8"/>
      <c r="W34"/>
    </row>
    <row r="35" spans="20:23" ht="15">
      <c r="T35" s="8"/>
      <c r="U35" s="7"/>
      <c r="V35" s="8"/>
      <c r="W35"/>
    </row>
    <row r="36" spans="20:23" ht="15">
      <c r="T36" s="8"/>
      <c r="U36" s="7"/>
      <c r="V36" s="8"/>
      <c r="W36"/>
    </row>
    <row r="37" spans="20:23" ht="15">
      <c r="T37" s="8"/>
      <c r="U37" s="7"/>
      <c r="V37" s="8"/>
      <c r="W37"/>
    </row>
    <row r="38" spans="3:23" ht="15.75" thickBot="1">
      <c r="C38" t="s">
        <v>115</v>
      </c>
      <c r="T38" s="8"/>
      <c r="U38" s="7"/>
      <c r="V38" s="8"/>
      <c r="W38"/>
    </row>
    <row r="39" spans="3:23" ht="15.75" thickBot="1">
      <c r="C39" s="9"/>
      <c r="D39" s="5"/>
      <c r="E39" s="5">
        <v>50</v>
      </c>
      <c r="F39" s="5">
        <v>100</v>
      </c>
      <c r="G39" s="5">
        <v>200</v>
      </c>
      <c r="H39" s="5">
        <v>500</v>
      </c>
      <c r="T39" s="8"/>
      <c r="U39" s="7"/>
      <c r="V39" s="8"/>
      <c r="W39"/>
    </row>
    <row r="40" spans="3:23" ht="39.75" thickBot="1">
      <c r="C40" s="10" t="s">
        <v>93</v>
      </c>
      <c r="D40" s="11"/>
      <c r="E40" s="11">
        <v>0.02</v>
      </c>
      <c r="F40" s="11">
        <v>0.01</v>
      </c>
      <c r="G40" s="11">
        <f>1/G39</f>
        <v>0.005</v>
      </c>
      <c r="H40" s="11">
        <f>1/H39</f>
        <v>0.002</v>
      </c>
      <c r="T40" s="8"/>
      <c r="U40" s="7"/>
      <c r="V40" s="8"/>
      <c r="W40"/>
    </row>
    <row r="41" spans="3:23" ht="39" thickBot="1">
      <c r="C41" s="10" t="s">
        <v>94</v>
      </c>
      <c r="D41" s="12"/>
      <c r="E41">
        <v>43715765</v>
      </c>
      <c r="F41">
        <v>165267833</v>
      </c>
      <c r="G41">
        <v>385609419</v>
      </c>
      <c r="H41">
        <v>679926964</v>
      </c>
      <c r="T41" s="8"/>
      <c r="U41" s="7"/>
      <c r="V41" s="8"/>
      <c r="W41"/>
    </row>
    <row r="42" spans="3:23" ht="51" thickBot="1">
      <c r="C42" s="10" t="s">
        <v>95</v>
      </c>
      <c r="D42" s="11"/>
      <c r="E42" s="6"/>
      <c r="F42" s="6"/>
      <c r="G42" s="6"/>
      <c r="H42" s="6"/>
      <c r="T42" s="8"/>
      <c r="U42" s="7"/>
      <c r="V42" s="8"/>
      <c r="W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N.C. Kingma</dc:creator>
  <cp:keywords/>
  <dc:description/>
  <cp:lastModifiedBy>kingma</cp:lastModifiedBy>
  <dcterms:created xsi:type="dcterms:W3CDTF">2010-04-08T20:14:42Z</dcterms:created>
  <dcterms:modified xsi:type="dcterms:W3CDTF">2010-04-15T15:12:42Z</dcterms:modified>
  <cp:category/>
  <cp:version/>
  <cp:contentType/>
  <cp:contentStatus/>
</cp:coreProperties>
</file>